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35b22f036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e347f43fce27477c"/>
    <x:sheet xmlns:r="http://schemas.openxmlformats.org/officeDocument/2006/relationships" name="Cost schedule" sheetId="2" r:id="R44abe73f9b48432f"/>
    <x:sheet xmlns:r="http://schemas.openxmlformats.org/officeDocument/2006/relationships" name="Readiness checklist" sheetId="3" r:id="R544090d09e614183"/>
    <x:sheet xmlns:r="http://schemas.openxmlformats.org/officeDocument/2006/relationships" name="Relocation Gantt" sheetId="4" r:id="Rb04bd5d0e5864802"/>
    <x:sheet xmlns:r="http://schemas.openxmlformats.org/officeDocument/2006/relationships" name="Schedule inputs" sheetId="5" r:id="R187c28429a60467e"/>
    <x:sheet xmlns:r="http://schemas.openxmlformats.org/officeDocument/2006/relationships" name="Decision model" sheetId="6" r:id="R5c11d43ccc43442d"/>
    <x:sheet xmlns:r="http://schemas.openxmlformats.org/officeDocument/2006/relationships" name="Public cost references" sheetId="7" r:id="R21decf7ce12d4b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$#,##0;($#,##0);&quot;—&quot;"/>
    <x:numFmt numFmtId="201" formatCode="mmm d, yyyy"/>
    <x:numFmt numFmtId="202" formatCode="&quot;W&quot;+0;&quot;W&quot;-0;&quot;W&quot;0"/>
    <x:numFmt numFmtId="203" formatCode=";;;"/>
    <x:numFmt numFmtId="204" formatCode="General"/>
    <x:numFmt numFmtId="205" formatCode="#,##0"/>
    <x:numFmt numFmtId="206" formatCode="&quot;$&quot;0.00"/>
    <x:numFmt numFmtId="207" formatCode="0.0"/>
    <x:numFmt numFmtId="208" formatCode="&quot;$&quot;#,##0;(&quot;$&quot;#,##0);&quot;-&quot;"/>
    <x:numFmt numFmtId="209" formatCode="&quot;$&quot;0.000"/>
  </x:numFmts>
  <x:fonts count="22">
    <x:font>
      <x:sz val="11"/>
      <x:name val="Carlito"/>
    </x:font>
    <x:font>
      <x:sz val="10"/>
      <x:color rgb="FF172C3A"/>
      <x:name val="Arial"/>
    </x:font>
    <x:font>
      <x:b/>
      <x:sz val="18"/>
      <x:color rgb="FF18354A"/>
      <x:name val="Arial"/>
    </x:font>
    <x:font>
      <x:sz val="10"/>
      <x:color rgb="FF526477"/>
      <x:name val="Arial"/>
    </x:font>
    <x:font>
      <x:b/>
      <x:sz val="10"/>
      <x:color rgb="FFFFFFFF"/>
      <x:name val="Arial"/>
    </x:font>
    <x:font>
      <x:sz val="10"/>
      <x:color rgb="FF164AB3"/>
      <x:name val="Arial"/>
    </x:font>
    <x:font>
      <x:sz val="10"/>
      <x:color rgb="FF000000"/>
      <x:name val="Arial"/>
    </x:font>
    <x:font>
      <x:b/>
      <x:sz val="10"/>
      <x:color rgb="FF0E6D70"/>
      <x:name val="Arial"/>
    </x:font>
    <x:font>
      <x:sz val="10"/>
      <x:color rgb="FF008050"/>
      <x:name val="Arial"/>
    </x:font>
    <x:font>
      <x:sz val="9"/>
      <x:color rgb="FF164AB3"/>
      <x:name val="Arial"/>
    </x:font>
    <x:font>
      <x:sz val="10"/>
      <x:color rgb="FF18202A"/>
      <x:name val="Arial"/>
    </x:font>
    <x:font>
      <x:b/>
      <x:sz val="18"/>
      <x:color rgb="FFFFFFFF"/>
      <x:name val="Arial"/>
    </x:font>
    <x:font>
      <x:sz val="10"/>
      <x:color rgb="FF0070C0"/>
      <x:name val="Arial"/>
    </x:font>
    <x:font>
      <x:b/>
      <x:sz val="10"/>
      <x:color rgb="FF8F5616"/>
      <x:name val="Arial"/>
    </x:font>
    <x:font>
      <x:b/>
      <x:sz val="10"/>
      <x:color rgb="FF1E5A69"/>
      <x:name val="Arial"/>
    </x:font>
    <x:font>
      <x:b/>
      <x:sz val="16"/>
      <x:color rgb="FFFFFFFF"/>
      <x:name val="Arial"/>
    </x:font>
    <x:font>
      <x:b/>
      <x:sz val="16"/>
      <x:color rgb="FF18202A"/>
      <x:name val="Arial"/>
    </x:font>
    <x:font>
      <x:i/>
      <x:sz val="9"/>
      <x:color rgb="FF66757D"/>
      <x:name val="Arial"/>
    </x:font>
    <x:font>
      <x:sz val="9"/>
      <x:color rgb="FF66757D"/>
      <x:name val="Arial"/>
    </x:font>
    <x:font>
      <x:b/>
      <x:sz val="13"/>
      <x:color rgb="FF18202A"/>
      <x:name val="Arial"/>
    </x:font>
    <x:font>
      <x:b/>
      <x:sz val="10"/>
      <x:color rgb="FF18202A"/>
      <x:name val="Arial"/>
    </x:font>
    <x:font>
      <x:b/>
      <x:sz val="9"/>
      <x:color rgb="FF66757D"/>
      <x:name val="Arial"/>
    </x:font>
  </x:fonts>
  <x:fills count="17">
    <x:fill>
      <x:patternFill patternType="none"/>
    </x:fill>
    <x:fill>
      <x:patternFill patternType="gray125"/>
    </x:fill>
    <x:fill>
      <x:patternFill patternType="solid">
        <x:fgColor rgb="FF18354A"/>
      </x:patternFill>
    </x:fill>
    <x:fill>
      <x:patternFill patternType="solid">
        <x:fgColor rgb="FFFFF6DD"/>
      </x:patternFill>
    </x:fill>
    <x:fill>
      <x:patternFill patternType="solid">
        <x:fgColor rgb="FFFFFFFF"/>
      </x:patternFill>
    </x:fill>
    <x:fill>
      <x:patternFill patternType="solid">
        <x:fgColor rgb="FFF4F7F9"/>
      </x:patternFill>
    </x:fill>
    <x:fill>
      <x:patternFill patternType="solid">
        <x:fgColor rgb="FFEDF4F6"/>
      </x:patternFill>
    </x:fill>
    <x:fill>
      <x:patternFill patternType="solid">
        <x:fgColor rgb="FF1E5A69"/>
      </x:patternFill>
    </x:fill>
    <x:fill>
      <x:patternFill patternType="solid">
        <x:fgColor rgb="FFEDF5FC"/>
      </x:patternFill>
    </x:fill>
    <x:fill>
      <x:patternFill patternType="solid">
        <x:fgColor rgb="FF18202A"/>
      </x:patternFill>
    </x:fill>
    <x:fill>
      <x:patternFill patternType="solid">
        <x:fgColor rgb="FFFFFFFF"/>
      </x:patternFill>
    </x:fill>
    <x:fill>
      <x:patternFill patternType="solid">
        <x:fgColor rgb="FFF4F3EF"/>
      </x:patternFill>
    </x:fill>
    <x:fill>
      <x:patternFill patternType="solid">
        <x:fgColor rgb="FFF6EBDD"/>
      </x:patternFill>
    </x:fill>
    <x:fill>
      <x:patternFill patternType="solid">
        <x:fgColor rgb="FFE8F0F2"/>
      </x:patternFill>
    </x:fill>
    <x:fill>
      <x:patternFill patternType="solid">
        <x:fgColor rgb="FF18202A"/>
      </x:patternFill>
    </x:fill>
    <x:fill>
      <x:patternFill patternType="solid">
        <x:fgColor rgb="FFFFF2CC"/>
      </x:patternFill>
    </x:fill>
    <x:fill>
      <x:patternFill patternType="solid">
        <x:fgColor rgb="FFE8F0F2"/>
      </x:patternFill>
    </x:fill>
  </x:fills>
  <x:borders count="4">
    <x:border/>
    <x:border>
      <x:top style="thin">
        <x:color rgb="FFA9BBC4"/>
      </x:top>
    </x:border>
    <x:border>
      <x:bottom style="double">
        <x:color rgb="FF18354A"/>
      </x:bottom>
    </x:border>
    <x:border>
      <x:left style="medium">
        <x:color rgb="FFC88527"/>
      </x:left>
      <x:right style="medium">
        <x:color rgb="FFC88527"/>
      </x:right>
    </x:border>
  </x:borders>
  <x:cellStyleXfs count="1">
    <x:xf numFmtId="0" fontId="0" fillId="0" borderId="0"/>
  </x:cellStyleXfs>
  <x:cellXfs count="10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</x:xf>
    <x:xf numFmtId="200" fontId="5" fillId="3" borderId="0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0" fontId="7" fillId="4" borderId="1" xfId="0" applyNumberFormat="1" applyFont="1" applyFill="1" applyBorder="1" applyAlignment="1">
      <x:alignment vertical="top" wrapText="1"/>
    </x:xf>
    <x:xf numFmtId="0" fontId="5" fillId="3" borderId="1" xfId="0" applyNumberFormat="1" applyFont="1" applyFill="1" applyBorder="1" applyAlignment="1">
      <x:alignment vertical="top" wrapText="1"/>
    </x:xf>
    <x:xf numFmtId="200" fontId="5" fillId="3" borderId="1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 applyAlignment="1">
      <x:alignment vertical="top" wrapText="1"/>
    </x:xf>
    <x:xf numFmtId="0" fontId="1" fillId="5" borderId="1" xfId="0" applyNumberFormat="1" applyFont="1" applyFill="1" applyBorder="1" applyAlignment="1">
      <x:alignment vertical="top" wrapText="1"/>
    </x:xf>
    <x:xf numFmtId="0" fontId="7" fillId="5" borderId="1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/>
    <x:xf numFmtId="0" fontId="8" fillId="0" borderId="0" xfId="0" applyNumberFormat="1" applyFont="1" applyFill="1" applyBorder="1"/>
    <x:xf numFmtId="200" fontId="8" fillId="0" borderId="0" xfId="0" applyNumberFormat="1" applyFont="1" applyFill="1" applyBorder="1"/>
    <x:xf numFmtId="200" fontId="8" fillId="2" borderId="0" xfId="0" applyNumberFormat="1" applyFont="1" applyFill="1" applyBorder="1"/>
    <x:xf numFmtId="200" fontId="4" fillId="2" borderId="0" xfId="0" applyNumberFormat="1" applyFont="1" applyFill="1" applyBorder="1"/>
    <x:xf numFmtId="0" fontId="4" fillId="2" borderId="2" xfId="0" applyNumberFormat="1" applyFont="1" applyFill="1" applyBorder="1"/>
    <x:xf numFmtId="200" fontId="4" fillId="2" borderId="2" xfId="0" applyNumberFormat="1" applyFont="1" applyFill="1" applyBorder="1"/>
    <x:xf numFmtId="0" fontId="1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top" wrapText="1"/>
    </x:xf>
    <x:xf numFmtId="0" fontId="5" fillId="4" borderId="1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1" xfId="0" applyNumberFormat="1" applyFont="1" applyFill="1" applyBorder="1" applyAlignment="1">
      <x:alignment vertical="top" wrapText="1"/>
    </x:xf>
    <x:xf numFmtId="0" fontId="10" fillId="0" borderId="0" xfId="0" applyNumberFormat="1" applyFont="1" applyFill="1" applyBorder="1"/>
    <x:xf numFmtId="0" fontId="10" fillId="7" borderId="0" xfId="0" applyNumberFormat="1" applyFont="1" applyFill="1" applyBorder="1"/>
    <x:xf numFmtId="0" fontId="11" fillId="7" borderId="0" xfId="0" applyNumberFormat="1" applyFont="1" applyFill="1" applyBorder="1"/>
    <x:xf numFmtId="0" fontId="10" fillId="8" borderId="0" xfId="0" applyNumberFormat="1" applyFont="1" applyFill="1" applyBorder="1"/>
    <x:xf numFmtId="0" fontId="12" fillId="8" borderId="0" xfId="0" applyNumberFormat="1" applyFont="1" applyFill="1" applyBorder="1"/>
    <x:xf numFmtId="201" fontId="12" fillId="8" borderId="0" xfId="0" applyNumberFormat="1" applyFont="1" applyFill="1" applyBorder="1"/>
    <x:xf numFmtId="202" fontId="10" fillId="0" borderId="0" xfId="0" applyNumberFormat="1" applyFont="1" applyFill="1" applyBorder="1"/>
    <x:xf numFmtId="0" fontId="10" fillId="9" borderId="0" xfId="0" applyNumberFormat="1" applyFont="1" applyFill="1" applyBorder="1"/>
    <x:xf numFmtId="202" fontId="10" fillId="9" borderId="0" xfId="0" applyNumberFormat="1" applyFont="1" applyFill="1" applyBorder="1"/>
    <x:xf numFmtId="0" fontId="4" fillId="9" borderId="0" xfId="0" applyNumberFormat="1" applyFont="1" applyFill="1" applyBorder="1"/>
    <x:xf numFmtId="202" fontId="4" fillId="9" borderId="0" xfId="0" applyNumberFormat="1" applyFont="1" applyFill="1" applyBorder="1"/>
    <x:xf numFmtId="0" fontId="10" fillId="10" borderId="0" xfId="0" applyNumberFormat="1" applyFont="1" applyFill="1" applyBorder="1"/>
    <x:xf numFmtId="0" fontId="10" fillId="10" borderId="0" xfId="0" applyNumberFormat="1" applyFont="1" applyFill="1" applyBorder="1" applyAlignment="1">
      <x:alignment vertical="center"/>
    </x:xf>
    <x:xf numFmtId="0" fontId="10" fillId="11" borderId="0" xfId="0" applyNumberFormat="1" applyFont="1" applyFill="1" applyBorder="1"/>
    <x:xf numFmtId="0" fontId="10" fillId="11" borderId="0" xfId="0" applyNumberFormat="1" applyFont="1" applyFill="1" applyBorder="1" applyAlignment="1">
      <x:alignment vertical="center"/>
    </x:xf>
    <x:xf numFmtId="0" fontId="10" fillId="12" borderId="0" xfId="0" applyNumberFormat="1" applyFont="1" applyFill="1" applyBorder="1" applyAlignment="1">
      <x:alignment vertical="center"/>
    </x:xf>
    <x:xf numFmtId="0" fontId="13" fillId="12" borderId="0" xfId="0" applyNumberFormat="1" applyFont="1" applyFill="1" applyBorder="1" applyAlignment="1">
      <x:alignment vertical="center"/>
    </x:xf>
    <x:xf numFmtId="203" fontId="10" fillId="10" borderId="0" xfId="0" applyNumberFormat="1" applyFont="1" applyFill="1" applyBorder="1" applyAlignment="1">
      <x:alignment vertical="center"/>
    </x:xf>
    <x:xf numFmtId="203" fontId="10" fillId="11" borderId="0" xfId="0" applyNumberFormat="1" applyFont="1" applyFill="1" applyBorder="1" applyAlignment="1">
      <x:alignment vertical="center"/>
    </x:xf>
    <x:xf numFmtId="202" fontId="4" fillId="9" borderId="3" xfId="0" applyNumberFormat="1" applyFont="1" applyFill="1" applyBorder="1"/>
    <x:xf numFmtId="203" fontId="10" fillId="10" borderId="3" xfId="0" applyNumberFormat="1" applyFont="1" applyFill="1" applyBorder="1" applyAlignment="1">
      <x:alignment vertical="center"/>
    </x:xf>
    <x:xf numFmtId="203" fontId="10" fillId="11" borderId="3" xfId="0" applyNumberFormat="1" applyFont="1" applyFill="1" applyBorder="1" applyAlignment="1">
      <x:alignment vertical="center"/>
    </x:xf>
    <x:xf numFmtId="0" fontId="10" fillId="13" borderId="0" xfId="0" applyNumberFormat="1" applyFont="1" applyFill="1" applyBorder="1"/>
    <x:xf numFmtId="0" fontId="14" fillId="13" borderId="0" xfId="0" applyNumberFormat="1" applyFont="1" applyFill="1" applyBorder="1"/>
    <x:xf numFmtId="0" fontId="15" fillId="7" borderId="0" xfId="0" applyNumberFormat="1" applyFont="1" applyFill="1" applyBorder="1"/>
    <x:xf numFmtId="0" fontId="4" fillId="9" borderId="0" xfId="0" applyNumberFormat="1" applyFont="1" applyFill="1" applyBorder="1" applyAlignment="1">
      <x:alignment wrapText="1"/>
    </x:xf>
    <x:xf numFmtId="0" fontId="10" fillId="10" borderId="0" xfId="0" applyNumberFormat="1" applyFont="1" applyFill="1" applyBorder="1" applyAlignment="1">
      <x:alignment wrapText="1"/>
    </x:xf>
    <x:xf numFmtId="0" fontId="10" fillId="10" borderId="0" xfId="0" applyNumberFormat="1" applyFont="1" applyFill="1" applyBorder="1" applyAlignment="1">
      <x:alignment vertical="top" wrapText="1"/>
    </x:xf>
    <x:xf numFmtId="0" fontId="10" fillId="11" borderId="0" xfId="0" applyNumberFormat="1" applyFont="1" applyFill="1" applyBorder="1" applyAlignment="1">
      <x:alignment wrapText="1"/>
    </x:xf>
    <x:xf numFmtId="0" fontId="10" fillId="11" borderId="0" xfId="0" applyNumberFormat="1" applyFont="1" applyFill="1" applyBorder="1" applyAlignment="1">
      <x:alignment vertical="top" wrapText="1"/>
    </x:xf>
    <x:xf numFmtId="0" fontId="12" fillId="10" borderId="0" xfId="0" applyNumberFormat="1" applyFont="1" applyFill="1" applyBorder="1" applyAlignment="1">
      <x:alignment vertical="top" wrapText="1"/>
    </x:xf>
    <x:xf numFmtId="0" fontId="12" fillId="11" borderId="0" xfId="0" applyNumberFormat="1" applyFont="1" applyFill="1" applyBorder="1" applyAlignment="1">
      <x:alignment vertical="top" wrapText="1"/>
    </x:xf>
    <x:xf numFmtId="201" fontId="10" fillId="10" borderId="0" xfId="0" applyNumberFormat="1" applyFont="1" applyFill="1" applyBorder="1" applyAlignment="1">
      <x:alignment vertical="top" wrapText="1"/>
    </x:xf>
    <x:xf numFmtId="201" fontId="10" fillId="11" borderId="0" xfId="0" applyNumberFormat="1" applyFont="1" applyFill="1" applyBorder="1" applyAlignment="1">
      <x:alignment vertical="top" wrapText="1"/>
    </x:xf>
    <x:xf numFmtId="0" fontId="16" fillId="0" borderId="0" xfId="0" applyNumberFormat="1" applyFont="1" applyFill="1" applyBorder="1"/>
    <x:xf numFmtId="0" fontId="17" fillId="0" borderId="0" xfId="0" applyNumberFormat="1" applyFont="1" applyFill="1" applyBorder="1"/>
    <x:xf numFmtId="0" fontId="10" fillId="14" borderId="0" xfId="0" applyNumberFormat="1" applyFont="1" applyFill="1" applyBorder="1"/>
    <x:xf numFmtId="0" fontId="4" fillId="14" borderId="0" xfId="0" applyNumberFormat="1" applyFont="1" applyFill="1" applyBorder="1"/>
    <x:xf numFmtId="0" fontId="18" fillId="0" borderId="0" xfId="0" applyNumberFormat="1" applyFont="1" applyFill="1" applyBorder="1"/>
    <x:xf numFmtId="0" fontId="12" fillId="0" borderId="0" xfId="0" applyNumberFormat="1" applyFont="1" applyFill="1" applyBorder="1"/>
    <x:xf numFmtId="0" fontId="10" fillId="15" borderId="0" xfId="0" applyNumberFormat="1" applyFont="1" applyFill="1" applyBorder="1"/>
    <x:xf numFmtId="0" fontId="12" fillId="15" borderId="0" xfId="0" applyNumberFormat="1" applyFont="1" applyFill="1" applyBorder="1"/>
    <x:xf numFmtId="205" fontId="12" fillId="0" borderId="0" xfId="0" applyNumberFormat="1" applyFont="1" applyFill="1" applyBorder="1"/>
    <x:xf numFmtId="206" fontId="12" fillId="0" borderId="0" xfId="0" applyNumberFormat="1" applyFont="1" applyFill="1" applyBorder="1"/>
    <x:xf numFmtId="207" fontId="12" fillId="0" borderId="0" xfId="0" applyNumberFormat="1" applyFont="1" applyFill="1" applyBorder="1"/>
    <x:xf numFmtId="208" fontId="12" fillId="0" borderId="0" xfId="0" applyNumberFormat="1" applyFont="1" applyFill="1" applyBorder="1"/>
    <x:xf numFmtId="208" fontId="8" fillId="0" borderId="0" xfId="0" applyNumberFormat="1" applyFont="1" applyFill="1" applyBorder="1"/>
    <x:xf numFmtId="208" fontId="10" fillId="0" borderId="0" xfId="0" applyNumberFormat="1" applyFont="1" applyFill="1" applyBorder="1"/>
    <x:xf numFmtId="207" fontId="10" fillId="0" borderId="0" xfId="0" applyNumberFormat="1" applyFont="1" applyFill="1" applyBorder="1"/>
    <x:xf numFmtId="209" fontId="10" fillId="0" borderId="0" xfId="0" applyNumberFormat="1" applyFont="1" applyFill="1" applyBorder="1"/>
    <x:xf numFmtId="208" fontId="19" fillId="0" borderId="0" xfId="0" applyNumberFormat="1" applyFont="1" applyFill="1" applyBorder="1"/>
    <x:xf numFmtId="207" fontId="19" fillId="0" borderId="0" xfId="0" applyNumberFormat="1" applyFont="1" applyFill="1" applyBorder="1"/>
    <x:xf numFmtId="209" fontId="19" fillId="0" borderId="0" xfId="0" applyNumberFormat="1" applyFont="1" applyFill="1" applyBorder="1"/>
    <x:xf numFmtId="206" fontId="10" fillId="0" borderId="0" xfId="0" applyNumberFormat="1" applyFont="1" applyFill="1" applyBorder="1"/>
    <x:xf numFmtId="0" fontId="10" fillId="16" borderId="0" xfId="0" applyNumberFormat="1" applyFont="1" applyFill="1" applyBorder="1"/>
    <x:xf numFmtId="206" fontId="10" fillId="16" borderId="0" xfId="0" applyNumberFormat="1" applyFont="1" applyFill="1" applyBorder="1"/>
    <x:xf numFmtId="0" fontId="20" fillId="16" borderId="0" xfId="0" applyNumberFormat="1" applyFont="1" applyFill="1" applyBorder="1"/>
    <x:xf numFmtId="206" fontId="20" fillId="16" borderId="0" xfId="0" applyNumberFormat="1" applyFont="1" applyFill="1" applyBorder="1"/>
    <x:xf numFmtId="207" fontId="10" fillId="0" borderId="0" xfId="0" applyNumberFormat="1" applyFont="1" applyFill="1" applyBorder="1" applyAlignment="1">
      <x:alignment horizontal="right"/>
    </x:xf>
    <x:xf numFmtId="0" fontId="14" fillId="0" borderId="0" xfId="0" applyNumberFormat="1" applyFont="1" applyFill="1" applyBorder="1"/>
    <x:xf numFmtId="0" fontId="21" fillId="14" borderId="0" xfId="0" applyNumberFormat="1" applyFont="1" applyFill="1" applyBorder="1"/>
    <x:xf numFmtId="0" fontId="4" fillId="14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top" wrapText="1"/>
    </x:xf>
    <x:xf numFmtId="208" fontId="10" fillId="0" borderId="0" xfId="0" applyNumberFormat="1" applyFont="1" applyFill="1" applyBorder="1" applyAlignment="1">
      <x:alignment vertical="top" wrapText="1"/>
    </x:xf>
    <x:xf numFmtId="0" fontId="10" fillId="16" borderId="0" xfId="0" applyNumberFormat="1" applyFont="1" applyFill="1" applyBorder="1" applyAlignment="1">
      <x:alignment vertical="top" wrapText="1"/>
    </x:xf>
    <x:xf numFmtId="208" fontId="10" fillId="16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color rgb="FF1E5A69"/>
      </x:font>
      <x:fill>
        <x:patternFill>
          <x:bgColor rgb="FF1E5A69"/>
        </x:patternFill>
      </x:fill>
    </x:dxf>
    <x:dxf>
      <x:font>
        <x:b/>
        <x:color rgb="FFC88527"/>
      </x:font>
      <x:numFmt numFmtId="204" formatCode="General"/>
      <x:fill>
        <x:patternFill>
          <x:bgColor rgb="FFF6EB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e3bb606ec47e7" /><Relationship Type="http://schemas.openxmlformats.org/officeDocument/2006/relationships/theme" Target="/xl/theme/theme1.xml" Id="Rccfec2151a924964" /><Relationship Type="http://schemas.openxmlformats.org/officeDocument/2006/relationships/sharedStrings" Target="/xl/sharedStrings.xml" Id="R36cc979a222f4116" /><Relationship Type="http://schemas.openxmlformats.org/officeDocument/2006/relationships/worksheet" Target="/xl/worksheets/sheet1.xml" Id="Re347f43fce27477c" /><Relationship Type="http://schemas.openxmlformats.org/officeDocument/2006/relationships/worksheet" Target="/xl/worksheets/sheet2.xml" Id="R44abe73f9b48432f" /><Relationship Type="http://schemas.openxmlformats.org/officeDocument/2006/relationships/worksheet" Target="/xl/worksheets/sheet3.xml" Id="R544090d09e614183" /><Relationship Type="http://schemas.openxmlformats.org/officeDocument/2006/relationships/worksheet" Target="/xl/worksheets/sheet4.xml" Id="Rb04bd5d0e5864802" /><Relationship Type="http://schemas.openxmlformats.org/officeDocument/2006/relationships/worksheet" Target="/xl/worksheets/sheet5.xml" Id="R187c28429a60467e" /><Relationship Type="http://schemas.openxmlformats.org/officeDocument/2006/relationships/worksheet" Target="/xl/worksheets/sheet6.xml" Id="R5c11d43ccc43442d" /><Relationship Type="http://schemas.openxmlformats.org/officeDocument/2006/relationships/worksheet" Target="/xl/worksheets/sheet7.xml" Id="R21decf7ce12d4b2e" /></Relationships>
</file>

<file path=xl/tables/table1.xml><?xml version="1.0" encoding="utf-8"?>
<x:table xmlns:x="http://schemas.openxmlformats.org/spreadsheetml/2006/main" id="1" name="RelocationCostSchedule" displayName="RelocationCostSchedule" ref="A7:N137" headerRowCount="1" totalsRowCount="0" totalsRowShown="0">
  <x:autoFilter ref="A7:N137"/>
  <x:tableColumns count="14">
    <x:tableColumn id="1" name="ID"/>
    <x:tableColumn id="2" name="Category"/>
    <x:tableColumn id="3" name="Cost item"/>
    <x:tableColumn id="4" name="Scope / double-counting boundary"/>
    <x:tableColumn id="5" name="Typical sectors"/>
    <x:tableColumn id="6" name="Treatment"/>
    <x:tableColumn id="7" name="Period / unit"/>
    <x:tableColumn id="8" name="Applicability"/>
    <x:tableColumn id="9" name="Move estimate (USD)"/>
    <x:tableColumn id="10" name="Stay estimate (USD)"/>
    <x:tableColumn id="11" name="Incremental (USD)"/>
    <x:tableColumn id="12" name="Estimate status"/>
    <x:tableColumn id="13" name="Quote / measurement basis"/>
    <x:tableColumn id="14" name="Vendor / evidence /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peratingReadinessChecklist" displayName="OperatingReadinessChecklist" ref="A7:L57" headerRowCount="1" totalsRowCount="0" totalsRowShown="0">
  <x:autoFilter ref="A7:L57"/>
  <x:tableColumns count="12">
    <x:tableColumn id="1" name="ID"/>
    <x:tableColumn id="2" name="Decision area"/>
    <x:tableColumn id="3" name="Question to resolve"/>
    <x:tableColumn id="4" name="Why it matters"/>
    <x:tableColumn id="5" name="Evidence to collect"/>
    <x:tableColumn id="6" name="Proposed acceptance / release criterion"/>
    <x:tableColumn id="7" name="Related cost IDs"/>
    <x:tableColumn id="8" name="Suggested responsible owner"/>
    <x:tableColumn id="9" name="Decision timing"/>
    <x:tableColumn id="10" name="Typical sectors"/>
    <x:tableColumn id="11" name="Status"/>
    <x:tableColumn id="12" name="Evidence / owner / exceptio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6a9ad71e9c7476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f9481a399914729" /></Relationships>
</file>

<file path=xl/worksheets/sheet1.xml><?xml version="1.0" encoding="utf-8"?>
<x:worksheet xmlns:x="http://schemas.openxmlformats.org/spreadsheetml/2006/main">
  <x:sheetPr>
    <x:tabColor rgb="FF18354A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2" hidden="0" customWidth="1"/>
    <x:col min="8" max="8" width="16" hidden="0" customWidth="1"/>
  </x:cols>
  <x:sheetData>
    <x:row r="1" ht="34" customHeight="1">
      <x:c r="A1" s="2" t="str">
        <x:v>Industrial relocation | budget framework</x:v>
      </x:c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130 cost/funding lines + 50 operating-readiness checks | Updated October 1, 2026</x:v>
      </x:c>
      <x:c r="B2" s="3"/>
      <x:c r="C2" s="3"/>
      <x:c r="D2" s="3"/>
      <x:c r="E2" s="3"/>
      <x:c r="F2" s="3"/>
      <x:c r="G2" s="3"/>
      <x:c r="H2" s="3"/>
    </x:row>
    <x:row r="3">
      <x:c r="A3" s="1"/>
      <x:c r="B3" s="1"/>
      <x:c r="C3" s="1"/>
      <x:c r="D3" s="1"/>
      <x:c r="E3" s="1"/>
      <x:c r="F3" s="1"/>
      <x:c r="G3" s="1"/>
      <x:c r="H3" s="1"/>
    </x:row>
    <x:row r="4" ht="44" customHeight="1">
      <x:c r="A4" s="8" t="str">
        <x:v>Decision model tests move versus stay; Cost schedule collects quotes; Readiness checklist and Relocation Gantt manage operating release. Public cost references adds scoped fees and vendor ranges.</x:v>
      </x:c>
      <x:c r="B4" s="8"/>
      <x:c r="C4" s="8"/>
      <x:c r="D4" s="8"/>
      <x:c r="E4" s="8"/>
      <x:c r="F4" s="8"/>
      <x:c r="G4" s="8"/>
      <x:c r="H4" s="8"/>
    </x:row>
    <x:row r="5" ht="28" customHeight="1">
      <x:c r="A5" s="8" t="str">
        <x:v>Start in Cost schedule: mark applicable rows Include; input estimates for BOTH scenarios, using 0 when a cost is truly absent.</x:v>
      </x:c>
      <x:c r="B5" s="8"/>
      <x:c r="C5" s="8"/>
      <x:c r="D5" s="8"/>
      <x:c r="E5" s="8"/>
      <x:c r="F5" s="8"/>
      <x:c r="G5" s="8"/>
      <x:c r="H5" s="8"/>
    </x:row>
    <x:row r="6" ht="28" customHeight="1">
      <x:c r="A6" s="8" t="str">
        <x:v>Blue text = editable input. Blank = missing estimate. Negative incremental amount = savings or an offset. No scope is assumed applicable.</x:v>
      </x:c>
      <x:c r="B6" s="8"/>
      <x:c r="C6" s="8"/>
      <x:c r="D6" s="8"/>
      <x:c r="E6" s="8"/>
      <x:c r="F6" s="8"/>
      <x:c r="G6" s="8"/>
      <x:c r="H6" s="8"/>
    </x:row>
    <x:row r="7" ht="28" customHeight="1">
      <x:c r="A7" s="8" t="str">
        <x:v>Amounts below cover completed, included lines only. They are provisional subtotals, never a claim that the complete project is budgeted.</x:v>
      </x:c>
      <x:c r="B7" s="8"/>
      <x:c r="C7" s="8"/>
      <x:c r="D7" s="8"/>
      <x:c r="E7" s="8"/>
      <x:c r="F7" s="8"/>
      <x:c r="G7" s="8"/>
      <x:c r="H7" s="8"/>
    </x:row>
    <x:row r="8">
      <x:c r="A8" s="1"/>
      <x:c r="B8" s="1"/>
      <x:c r="C8" s="1"/>
      <x:c r="D8" s="1"/>
      <x:c r="E8" s="1"/>
      <x:c r="F8" s="1"/>
      <x:c r="G8" s="1"/>
      <x:c r="H8" s="1"/>
    </x:row>
    <x:row r="9" ht="26" customHeight="1">
      <x:c r="A9" s="5" t="str">
        <x:v>CATEGORY MAP</x:v>
      </x:c>
      <x:c r="B9" s="5"/>
      <x:c r="C9" s="5"/>
      <x:c r="D9" s="5"/>
      <x:c r="E9" s="5"/>
      <x:c r="F9" s="5"/>
      <x:c r="G9" s="5" t="str">
        <x:v>Lines</x:v>
      </x:c>
      <x:c r="H9" s="5" t="str">
        <x:v>IDs</x:v>
      </x:c>
    </x:row>
    <x:row r="10" ht="24" customHeight="1">
      <x:c r="A10" s="28" t="str">
        <x:v>01 Planning and advisers</x:v>
      </x:c>
      <x:c r="B10" s="28"/>
      <x:c r="C10" s="28"/>
      <x:c r="D10" s="28"/>
      <x:c r="E10" s="28"/>
      <x:c r="F10" s="28"/>
      <x:c r="G10" s="28" t="n">
        <x:f>COUNTIF('Cost schedule'!$B$8:$B$137,A10)</x:f>
        <x:v>10</x:v>
      </x:c>
      <x:c r="H10" s="28" t="str">
        <x:v>1–10</x:v>
      </x:c>
    </x:row>
    <x:row r="11" ht="24" customHeight="1">
      <x:c r="A11" s="1" t="str">
        <x:v>02 Due diligence and approvals</x:v>
      </x:c>
      <x:c r="B11" s="1"/>
      <x:c r="C11" s="1"/>
      <x:c r="D11" s="1"/>
      <x:c r="E11" s="1"/>
      <x:c r="F11" s="1"/>
      <x:c r="G11" s="1" t="n">
        <x:f>COUNTIF('Cost schedule'!$B$8:$B$137,A11)</x:f>
        <x:v>10</x:v>
      </x:c>
      <x:c r="H11" s="1" t="str">
        <x:v>11–20</x:v>
      </x:c>
    </x:row>
    <x:row r="12" ht="24" customHeight="1">
      <x:c r="A12" s="28" t="str">
        <x:v>03 Building and site fit-out</x:v>
      </x:c>
      <x:c r="B12" s="28"/>
      <x:c r="C12" s="28"/>
      <x:c r="D12" s="28"/>
      <x:c r="E12" s="28"/>
      <x:c r="F12" s="28"/>
      <x:c r="G12" s="28" t="n">
        <x:f>COUNTIF('Cost schedule'!$B$8:$B$137,A12)</x:f>
        <x:v>10</x:v>
      </x:c>
      <x:c r="H12" s="28" t="str">
        <x:v>21–30</x:v>
      </x:c>
    </x:row>
    <x:row r="13" ht="24" customHeight="1">
      <x:c r="A13" s="1" t="str">
        <x:v>04 Power and process infrastructure</x:v>
      </x:c>
      <x:c r="B13" s="1"/>
      <x:c r="C13" s="1"/>
      <x:c r="D13" s="1"/>
      <x:c r="E13" s="1"/>
      <x:c r="F13" s="1"/>
      <x:c r="G13" s="1" t="n">
        <x:f>COUNTIF('Cost schedule'!$B$8:$B$137,A13)</x:f>
        <x:v>10</x:v>
      </x:c>
      <x:c r="H13" s="1" t="str">
        <x:v>31–40</x:v>
      </x:c>
    </x:row>
    <x:row r="14" ht="24" customHeight="1">
      <x:c r="A14" s="28" t="str">
        <x:v>05 Storage and material handling</x:v>
      </x:c>
      <x:c r="B14" s="28"/>
      <x:c r="C14" s="28"/>
      <x:c r="D14" s="28"/>
      <x:c r="E14" s="28"/>
      <x:c r="F14" s="28"/>
      <x:c r="G14" s="28" t="n">
        <x:f>COUNTIF('Cost schedule'!$B$8:$B$137,A14)</x:f>
        <x:v>10</x:v>
      </x:c>
      <x:c r="H14" s="28" t="str">
        <x:v>41–50</x:v>
      </x:c>
    </x:row>
    <x:row r="15" ht="24" customHeight="1">
      <x:c r="A15" s="1" t="str">
        <x:v>06 Food, supplements and quality</x:v>
      </x:c>
      <x:c r="B15" s="1"/>
      <x:c r="C15" s="1"/>
      <x:c r="D15" s="1"/>
      <x:c r="E15" s="1"/>
      <x:c r="F15" s="1"/>
      <x:c r="G15" s="1" t="n">
        <x:f>COUNTIF('Cost schedule'!$B$8:$B$137,A15)</x:f>
        <x:v>10</x:v>
      </x:c>
      <x:c r="H15" s="1" t="str">
        <x:v>51–60</x:v>
      </x:c>
    </x:row>
    <x:row r="16" ht="24" customHeight="1">
      <x:c r="A16" s="28" t="str">
        <x:v>07 IT, systems and security</x:v>
      </x:c>
      <x:c r="B16" s="28"/>
      <x:c r="C16" s="28"/>
      <x:c r="D16" s="28"/>
      <x:c r="E16" s="28"/>
      <x:c r="F16" s="28"/>
      <x:c r="G16" s="28" t="n">
        <x:f>COUNTIF('Cost schedule'!$B$8:$B$137,A16)</x:f>
        <x:v>10</x:v>
      </x:c>
      <x:c r="H16" s="28" t="str">
        <x:v>61–70</x:v>
      </x:c>
    </x:row>
    <x:row r="17" ht="24" customHeight="1">
      <x:c r="A17" s="1" t="str">
        <x:v>08 Physical relocation and recommissioning</x:v>
      </x:c>
      <x:c r="B17" s="1"/>
      <x:c r="C17" s="1"/>
      <x:c r="D17" s="1"/>
      <x:c r="E17" s="1"/>
      <x:c r="F17" s="1"/>
      <x:c r="G17" s="1" t="n">
        <x:f>COUNTIF('Cost schedule'!$B$8:$B$137,A17)</x:f>
        <x:v>10</x:v>
      </x:c>
      <x:c r="H17" s="1" t="str">
        <x:v>71–80</x:v>
      </x:c>
    </x:row>
    <x:row r="18" ht="24" customHeight="1">
      <x:c r="A18" s="28" t="str">
        <x:v>09 Old-facility exit and surrender</x:v>
      </x:c>
      <x:c r="B18" s="28"/>
      <x:c r="C18" s="28"/>
      <x:c r="D18" s="28"/>
      <x:c r="E18" s="28"/>
      <x:c r="F18" s="28"/>
      <x:c r="G18" s="28" t="n">
        <x:f>COUNTIF('Cost schedule'!$B$8:$B$137,A18)</x:f>
        <x:v>10</x:v>
      </x:c>
      <x:c r="H18" s="28" t="str">
        <x:v>81–90</x:v>
      </x:c>
    </x:row>
    <x:row r="19" ht="24" customHeight="1">
      <x:c r="A19" s="1" t="str">
        <x:v>10 People and organization</x:v>
      </x:c>
      <x:c r="B19" s="1"/>
      <x:c r="C19" s="1"/>
      <x:c r="D19" s="1"/>
      <x:c r="E19" s="1"/>
      <x:c r="F19" s="1"/>
      <x:c r="G19" s="1" t="n">
        <x:f>COUNTIF('Cost schedule'!$B$8:$B$137,A19)</x:f>
        <x:v>10</x:v>
      </x:c>
      <x:c r="H19" s="1" t="str">
        <x:v>91–100</x:v>
      </x:c>
    </x:row>
    <x:row r="20" ht="24" customHeight="1">
      <x:c r="A20" s="28" t="str">
        <x:v>11 Business continuity and startup</x:v>
      </x:c>
      <x:c r="B20" s="28"/>
      <x:c r="C20" s="28"/>
      <x:c r="D20" s="28"/>
      <x:c r="E20" s="28"/>
      <x:c r="F20" s="28"/>
      <x:c r="G20" s="28" t="n">
        <x:f>COUNTIF('Cost schedule'!$B$8:$B$137,A20)</x:f>
        <x:v>10</x:v>
      </x:c>
      <x:c r="H20" s="28" t="str">
        <x:v>101–110</x:v>
      </x:c>
    </x:row>
    <x:row r="21" ht="24" customHeight="1">
      <x:c r="A21" s="1" t="str">
        <x:v>12 Annual operating-cost differences</x:v>
      </x:c>
      <x:c r="B21" s="1"/>
      <x:c r="C21" s="1"/>
      <x:c r="D21" s="1"/>
      <x:c r="E21" s="1"/>
      <x:c r="F21" s="1"/>
      <x:c r="G21" s="1" t="n">
        <x:f>COUNTIF('Cost schedule'!$B$8:$B$137,A21)</x:f>
        <x:v>10</x:v>
      </x:c>
      <x:c r="H21" s="1" t="str">
        <x:v>111–120</x:v>
      </x:c>
    </x:row>
    <x:row r="22" ht="24" customHeight="1">
      <x:c r="A22" s="28" t="str">
        <x:v>13 Funding, offsets and reserve</x:v>
      </x:c>
      <x:c r="B22" s="28"/>
      <x:c r="C22" s="28"/>
      <x:c r="D22" s="28"/>
      <x:c r="E22" s="28"/>
      <x:c r="F22" s="28"/>
      <x:c r="G22" s="28" t="n">
        <x:f>COUNTIF('Cost schedule'!$B$8:$B$137,A22)</x:f>
        <x:v>10</x:v>
      </x:c>
      <x:c r="H22" s="28" t="str">
        <x:v>121–130</x:v>
      </x:c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 ht="26" customHeight="1">
      <x:c r="A24" s="5" t="str">
        <x:v>PROVISIONAL ENTERED-LINE RESULTS</x:v>
      </x:c>
      <x:c r="B24" s="5"/>
      <x:c r="C24" s="5"/>
      <x:c r="D24" s="5"/>
      <x:c r="E24" s="5"/>
      <x:c r="F24" s="5"/>
      <x:c r="G24" s="5"/>
      <x:c r="H24" s="5"/>
    </x:row>
    <x:row r="25" ht="27" customHeight="1">
      <x:c r="A25" s="1" t="str">
        <x:v>Included lines with both scenario estimates</x:v>
      </x:c>
      <x:c r="B25" s="1"/>
      <x:c r="C25" s="1"/>
      <x:c r="D25" s="1"/>
      <x:c r="E25" s="1"/>
      <x:c r="F25" s="1"/>
      <x:c r="G25" s="29" t="n">
        <x:f>COUNT('Cost schedule'!$K$8:$K$137)</x:f>
        <x:v>0</x:v>
      </x:c>
      <x:c r="H25" s="29"/>
    </x:row>
    <x:row r="26" ht="27" customHeight="1">
      <x:c r="A26" s="1" t="str">
        <x:v>Included lines still missing an estimate</x:v>
      </x:c>
      <x:c r="B26" s="1"/>
      <x:c r="C26" s="1"/>
      <x:c r="D26" s="1"/>
      <x:c r="E26" s="1"/>
      <x:c r="F26" s="1"/>
      <x:c r="G26" s="29" t="n">
        <x:f>COUNTIF('Cost schedule'!$H$8:$H$137,"Include")-G25</x:f>
        <x:v>0</x:v>
      </x:c>
      <x:c r="H26" s="29"/>
    </x:row>
    <x:row r="27" ht="27" customHeight="1">
      <x:c r="A27" s="1" t="str">
        <x:v>One-time project costs and business loss (USD)</x:v>
      </x:c>
      <x:c r="B27" s="1"/>
      <x:c r="C27" s="1"/>
      <x:c r="D27" s="1"/>
      <x:c r="E27" s="1"/>
      <x:c r="F27" s="1"/>
      <x:c r="G27" s="30" t="str">
        <x:f>IF(COUNT('Cost schedule'!$K$8:$K$137)=0,"",SUMIFS('Cost schedule'!$K$8:$K$137,'Cost schedule'!$F$8:$F$137,"Project cost")+SUMIFS('Cost schedule'!$K$8:$K$137,'Cost schedule'!$F$8:$F$137,"Business loss"))</x:f>
      </x:c>
      <x:c r="H27" s="30"/>
    </x:row>
    <x:row r="28" ht="27" customHeight="1">
      <x:c r="A28" s="1" t="str">
        <x:v>Offsets, entered as negative savings (USD)</x:v>
      </x:c>
      <x:c r="B28" s="1"/>
      <x:c r="C28" s="1"/>
      <x:c r="D28" s="1"/>
      <x:c r="E28" s="1"/>
      <x:c r="F28" s="1"/>
      <x:c r="G28" s="30" t="str">
        <x:f>IF(COUNT('Cost schedule'!$K$8:$K$137)=0,"",SUMIFS('Cost schedule'!$K$8:$K$137,'Cost schedule'!$F$8:$F$137,"Offset"))</x:f>
      </x:c>
      <x:c r="H28" s="30"/>
    </x:row>
    <x:row r="29" ht="27" customHeight="1">
      <x:c r="A29" s="33" t="str">
        <x:v>Net incremental one-time costs, before reserve (USD)</x:v>
      </x:c>
      <x:c r="B29" s="33"/>
      <x:c r="C29" s="33"/>
      <x:c r="D29" s="33"/>
      <x:c r="E29" s="33"/>
      <x:c r="F29" s="33"/>
      <x:c r="G29" s="34" t="str">
        <x:f>IF(COUNT(G27:G28)=0,"",SUM(G27:G28))</x:f>
      </x:c>
      <x:c r="H29" s="34"/>
    </x:row>
    <x:row r="30" ht="27" customHeight="1">
      <x:c r="A30" s="1" t="str">
        <x:v>Annual operating-cost difference (USD / year)</x:v>
      </x:c>
      <x:c r="B30" s="1"/>
      <x:c r="C30" s="1"/>
      <x:c r="D30" s="1"/>
      <x:c r="E30" s="1"/>
      <x:c r="F30" s="1"/>
      <x:c r="G30" s="30" t="str">
        <x:f>IF(COUNT('Cost schedule'!$K$8:$K$137)=0,"",SUMIFS('Cost schedule'!$K$8:$K$137,'Cost schedule'!$F$8:$F$137,"Annual cost"))</x:f>
      </x:c>
      <x:c r="H30" s="30"/>
    </x:row>
    <x:row r="31" ht="27" customHeight="1">
      <x:c r="A31" s="1" t="str">
        <x:v>Additional cash tied up (USD; no expense total)</x:v>
      </x:c>
      <x:c r="B31" s="1"/>
      <x:c r="C31" s="1"/>
      <x:c r="D31" s="1"/>
      <x:c r="E31" s="1"/>
      <x:c r="F31" s="1"/>
      <x:c r="G31" s="30" t="str">
        <x:f>IF(COUNT('Cost schedule'!$K$8:$K$137)=0,"",SUMIFS('Cost schedule'!$K$8:$K$137,'Cost schedule'!$F$8:$F$137,"Cash tied up"))</x:f>
      </x:c>
      <x:c r="H31" s="30"/>
    </x:row>
    <x:row r="32" ht="27" customHeight="1">
      <x:c r="A32" s="1" t="str">
        <x:v>Contingency reserve (USD; held separately)</x:v>
      </x:c>
      <x:c r="B32" s="1"/>
      <x:c r="C32" s="1"/>
      <x:c r="D32" s="1"/>
      <x:c r="E32" s="1"/>
      <x:c r="F32" s="1"/>
      <x:c r="G32" s="30" t="str">
        <x:f>IF(COUNT('Cost schedule'!$K$8:$K$137)=0,"",SUMIFS('Cost schedule'!$K$8:$K$137,'Cost schedule'!$F$8:$F$137,"Reserve"))</x:f>
      </x:c>
      <x:c r="H32" s="30"/>
    </x:row>
    <x:row r="33">
      <x:c r="A33" s="1"/>
      <x:c r="B33" s="1"/>
      <x:c r="C33" s="1"/>
      <x:c r="D33" s="1"/>
      <x:c r="E33" s="1"/>
      <x:c r="F33" s="1"/>
      <x:c r="G33" s="1"/>
      <x:c r="H33" s="1"/>
    </x:row>
    <x:row r="34" ht="27" customHeight="1">
      <x:c r="A34" s="36" t="str">
        <x:v>HOW TO INTERPRET THE SCHEDULE</x:v>
      </x:c>
      <x:c r="B34" s="36"/>
      <x:c r="C34" s="36"/>
      <x:c r="D34" s="36"/>
      <x:c r="E34" s="36"/>
      <x:c r="F34" s="36"/>
      <x:c r="G34" s="36"/>
      <x:c r="H34" s="36"/>
    </x:row>
    <x:row r="35" ht="36" customHeight="1">
      <x:c r="A35" s="8" t="str">
        <x:v>DC = distribution center; 3PL = third-party logistics; MFG = manufacturing; Food = conventional food; DS = dietary supplements. Sector tags are screening aids, not mandates.</x:v>
      </x:c>
      <x:c r="B35" s="8"/>
      <x:c r="C35" s="8"/>
      <x:c r="D35" s="8"/>
      <x:c r="E35" s="8"/>
      <x:c r="F35" s="8"/>
      <x:c r="G35" s="8"/>
      <x:c r="H35" s="8"/>
    </x:row>
    <x:row r="36" ht="36" customHeight="1">
      <x:c r="A36" s="8" t="str">
        <x:v>The 130 items comprise 111 project-cost/business-loss lines, 10 annual-cost lines, 4 cash-tied-up lines, 4 offset lines and 1 reserve line. Financing expense is a project cost.</x:v>
      </x:c>
      <x:c r="B36" s="8"/>
      <x:c r="C36" s="8"/>
      <x:c r="D36" s="8"/>
      <x:c r="E36" s="8"/>
      <x:c r="F36" s="8"/>
      <x:c r="G36" s="8"/>
      <x:c r="H36" s="8"/>
    </x:row>
    <x:row r="37" ht="36" customHeight="1">
      <x:c r="A37" s="8" t="str">
        <x:v>Lost sales should be valued as unrecoverable contribution margin, after backlog recovery and avoided variable costs. Avoid counting the same lost output again as idle payroll or productivity loss.</x:v>
      </x:c>
      <x:c r="B37" s="8"/>
      <x:c r="C37" s="8"/>
      <x:c r="D37" s="8"/>
      <x:c r="E37" s="8"/>
      <x:c r="F37" s="8"/>
      <x:c r="G37" s="8"/>
      <x:c r="H37" s="8"/>
    </x:row>
    <x:row r="38" ht="36" customHeight="1">
      <x:c r="A38" s="8" t="str">
        <x:v>Cash tied up is not added to the one-time economic cost. Track recovery dates and reimbursement lag separately; the cash subtotal is not a dated peak-funding model.</x:v>
      </x:c>
      <x:c r="B38" s="8"/>
      <x:c r="C38" s="8"/>
      <x:c r="D38" s="8"/>
      <x:c r="E38" s="8"/>
      <x:c r="F38" s="8"/>
      <x:c r="G38" s="8"/>
      <x:c r="H38" s="8"/>
    </x:row>
    <x:row r="39" ht="45" customHeight="1">
      <x:c r="A39" s="8" t="str">
        <x:v>Annual operating deltas are not added directly to one-time costs. For the relocation decision, compare year-by-year cash flows over a common horizon, including escalations, timing and residual asset value.</x:v>
      </x:c>
      <x:c r="B39" s="8"/>
      <x:c r="C39" s="8"/>
      <x:c r="D39" s="8"/>
      <x:c r="E39" s="8"/>
      <x:c r="F39" s="8"/>
      <x:c r="G39" s="8"/>
      <x:c r="H39" s="8"/>
    </x:row>
    <x:row r="40" ht="45" customHeight="1">
      <x:c r="A40" s="8" t="str">
        <x:v>Capital spending and economic loss are both shown for decision screening, but have different cash/accounting effects. Residual equipment value, tax and financing effects require a separate decision model.</x:v>
      </x:c>
      <x:c r="B40" s="8"/>
      <x:c r="C40" s="8"/>
      <x:c r="D40" s="8"/>
      <x:c r="E40" s="8"/>
      <x:c r="F40" s="8"/>
      <x:c r="G40" s="8"/>
      <x:c r="H40" s="8"/>
    </x:row>
    <x:row r="41" ht="36" customHeight="1">
      <x:c r="A41" s="8" t="str">
        <x:v>New machinery or upgrades may be necessary even if the company stays. Put the realistic stay-case amount in column J; do not label the entire purchase as caused by relocation.</x:v>
      </x:c>
      <x:c r="B41" s="8"/>
      <x:c r="C41" s="8"/>
      <x:c r="D41" s="8"/>
      <x:c r="E41" s="8"/>
      <x:c r="F41" s="8"/>
      <x:c r="G41" s="8"/>
      <x:c r="H41" s="8"/>
    </x:row>
    <x:row r="42" ht="45" customHeight="1">
      <x:c r="A42" s="8" t="str">
        <x:v>Every bid should state scope, quantities, destination readiness, exclusions, taxes, delivery, installation, travel, overtime, commissioning and restoration. Add an excluded element once in its owning line.</x:v>
      </x:c>
      <x:c r="B42" s="8"/>
      <x:c r="C42" s="8"/>
      <x:c r="D42" s="8"/>
      <x:c r="E42" s="8"/>
      <x:c r="F42" s="8"/>
      <x:c r="G42" s="8"/>
      <x:c r="H42" s="8"/>
    </x:row>
    <x:row r="43" ht="45" customHeight="1">
      <x:c r="A43" s="8" t="str">
        <x:v>Food, supplements and advanced manufacturing need product/process-specific review. Costs depend on actual quality, customer, certification and legal requirements; this is not a universal FDA approval checklist.</x:v>
      </x:c>
      <x:c r="B43" s="8"/>
      <x:c r="C43" s="8"/>
      <x:c r="D43" s="8"/>
      <x:c r="E43" s="8"/>
      <x:c r="F43" s="8"/>
      <x:c r="G43" s="8"/>
      <x:c r="H43" s="8"/>
    </x:row>
    <x:row r="44" ht="45" customHeight="1">
      <x:c r="A44" s="8" t="str">
        <x:v>Site-walk estimates should state scope, survey assumptions, exclusions, estimate basis and uncertainty. Confirm the written engagement fee and accuracy terms; no universal fee or accuracy guarantee is assumed.</x:v>
      </x:c>
      <x:c r="B44" s="8"/>
      <x:c r="C44" s="8"/>
      <x:c r="D44" s="8"/>
      <x:c r="E44" s="8"/>
      <x:c r="F44" s="8"/>
      <x:c r="G44" s="8"/>
      <x:c r="H44" s="8"/>
    </x:row>
    <x:row r="45">
      <x:c r="A45" s="1"/>
      <x:c r="B45" s="1"/>
      <x:c r="C45" s="1"/>
      <x:c r="D45" s="1"/>
      <x:c r="E45" s="1"/>
      <x:c r="F45" s="1"/>
      <x:c r="G45" s="1"/>
      <x:c r="H45" s="1"/>
    </x:row>
    <x:row r="46" ht="27" customHeight="1">
      <x:c r="A46" s="36" t="str">
        <x:v>SOURCE BASIS AND LIMITS</x:v>
      </x:c>
      <x:c r="B46" s="36"/>
      <x:c r="C46" s="36"/>
      <x:c r="D46" s="36"/>
      <x:c r="E46" s="36"/>
      <x:c r="F46" s="36"/>
      <x:c r="G46" s="36"/>
      <x:c r="H46" s="36"/>
    </x:row>
    <x:row r="47" ht="36" customHeight="1">
      <x:c r="A47" s="8" t="str">
        <x:v>Expanded analytical taxonomy, not a vendor price list or a verbatim checklist. Built from the owner's manuscript, public relocation service scopes and process-specific quality guidance.</x:v>
      </x:c>
      <x:c r="B47" s="8"/>
      <x:c r="C47" s="8"/>
      <x:c r="D47" s="8"/>
      <x:c r="E47" s="8"/>
      <x:c r="F47" s="8"/>
      <x:c r="G47" s="8"/>
      <x:c r="H47" s="8"/>
    </x:row>
    <x:row r="48" ht="36" customHeight="1">
      <x:c r="A48" s="8" t="str">
        <x:v>Industrial Intelligence manuscript, pp. 71–75 (new-site setup, physical move, old-site exit) and pp. 147–148 (renewal/stay comparison).</x:v>
      </x:c>
      <x:c r="B48" s="8"/>
      <x:c r="C48" s="8"/>
      <x:c r="D48" s="8"/>
      <x:c r="E48" s="8"/>
      <x:c r="F48" s="8"/>
      <x:c r="G48" s="8"/>
      <x:c r="H48" s="8"/>
    </x:row>
    <x:row r="49" ht="25" customHeight="1">
      <x:c r="A49" s="8" t="str">
        <x:v>Southern California relocation preparation and vendor scoping:</x:v>
      </x:c>
      <x:c r="B49" s="8"/>
      <x:c r="C49" s="8"/>
      <x:c r="D49" s="8"/>
      <x:c r="E49" s="8"/>
      <x:c r="F49" s="8"/>
      <x:c r="G49" s="8"/>
      <x:c r="H49" s="8"/>
    </x:row>
    <x:row r="50" ht="25" customHeight="1">
      <x:c r="A50" s="37" t="str">
        <x:v>https://relo-strategies.com/solution/preparation-for-relocation/</x:v>
      </x:c>
      <x:c r="B50" s="37"/>
      <x:c r="C50" s="37"/>
      <x:c r="D50" s="37"/>
      <x:c r="E50" s="37"/>
      <x:c r="F50" s="37"/>
      <x:c r="G50" s="37"/>
      <x:c r="H50" s="37"/>
    </x:row>
    <x:row r="51" ht="25" customHeight="1">
      <x:c r="A51" s="37" t="str">
        <x:v>https://relo-strategies.com/solution/vendor-management/</x:v>
      </x:c>
      <x:c r="B51" s="37"/>
      <x:c r="C51" s="37"/>
      <x:c r="D51" s="37"/>
      <x:c r="E51" s="37"/>
      <x:c r="F51" s="37"/>
      <x:c r="G51" s="37"/>
      <x:c r="H51" s="37"/>
    </x:row>
    <x:row r="52" ht="25" customHeight="1">
      <x:c r="A52" s="8" t="str">
        <x:v>Manufacturing-specific rigging, utilities, planning and commissioning:</x:v>
      </x:c>
      <x:c r="B52" s="8"/>
      <x:c r="C52" s="8"/>
      <x:c r="D52" s="8"/>
      <x:c r="E52" s="8"/>
      <x:c r="F52" s="8"/>
      <x:c r="G52" s="8"/>
      <x:c r="H52" s="8"/>
    </x:row>
    <x:row r="53" ht="25" customHeight="1">
      <x:c r="A53" s="37" t="str">
        <x:v>https://relo-strategies.com/sectors/moving-manufacturing-facility-project-management/</x:v>
      </x:c>
      <x:c r="B53" s="37"/>
      <x:c r="C53" s="37"/>
      <x:c r="D53" s="37"/>
      <x:c r="E53" s="37"/>
      <x:c r="F53" s="37"/>
      <x:c r="G53" s="37"/>
      <x:c r="H53" s="37"/>
    </x:row>
    <x:row r="54" ht="25" customHeight="1">
      <x:c r="A54" s="8" t="str">
        <x:v>Indiana firm services: furniture/equipment, budgets, vendors and move coordination:</x:v>
      </x:c>
      <x:c r="B54" s="8"/>
      <x:c r="C54" s="8"/>
      <x:c r="D54" s="8"/>
      <x:c r="E54" s="8"/>
      <x:c r="F54" s="8"/>
      <x:c r="G54" s="8"/>
      <x:c r="H54" s="8"/>
    </x:row>
    <x:row r="55" ht="25" customHeight="1">
      <x:c r="A55" s="37" t="str">
        <x:v>https://relocationstrategies.com/services/</x:v>
      </x:c>
      <x:c r="B55" s="37"/>
      <x:c r="C55" s="37"/>
      <x:c r="D55" s="37"/>
      <x:c r="E55" s="37"/>
      <x:c r="F55" s="37"/>
      <x:c r="G55" s="37"/>
      <x:c r="H55" s="37"/>
    </x:row>
    <x:row r="56" ht="25" customHeight="1">
      <x:c r="A56" s="8" t="str">
        <x:v>FDA dietary-supplement CGMP guidance (scope applies specifically to dietary supplements):</x:v>
      </x:c>
      <x:c r="B56" s="8"/>
      <x:c r="C56" s="8"/>
      <x:c r="D56" s="8"/>
      <x:c r="E56" s="8"/>
      <x:c r="F56" s="8"/>
      <x:c r="G56" s="8"/>
      <x:c r="H56" s="8"/>
    </x:row>
    <x:row r="57" ht="36" customHeight="1">
      <x:c r="A57" s="37" t="str">
        <x:v>https://www.fda.gov/regulatory-information/search-fda-guidance-documents/small-entity-compliance-guide-current-good-manufacturing-practice-manufacturing-packaging-labeling</x:v>
      </x:c>
      <x:c r="B57" s="37"/>
      <x:c r="C57" s="37"/>
      <x:c r="D57" s="37"/>
      <x:c r="E57" s="37"/>
      <x:c r="F57" s="37"/>
      <x:c r="G57" s="37"/>
      <x:c r="H57" s="37"/>
    </x:row>
    <x:row r="58" ht="36" customHeight="1">
      <x:c r="A58" s="8" t="str">
        <x:v>OSHA warehouse hazards (safety topic coverage; site-specific review still required): https://www.osha.gov/warehousing/hazards-solutions</x:v>
      </x:c>
      <x:c r="B58" s="8"/>
      <x:c r="C58" s="8"/>
      <x:c r="D58" s="8"/>
      <x:c r="E58" s="8"/>
      <x:c r="F58" s="8"/>
      <x:c r="G58" s="8"/>
      <x:c r="H58" s="8"/>
    </x:row>
    <x:row r="59" ht="36" customHeight="1">
      <x:c r="A59" s="8" t="str">
        <x:v>FM engineering guidance (fire/commodity review depends on the actual storage arrangement): https://www.fm.com/Resources/fm-data-sheets</x:v>
      </x:c>
      <x:c r="B59" s="8"/>
      <x:c r="C59" s="8"/>
      <x:c r="D59" s="8"/>
      <x:c r="E59" s="8"/>
      <x:c r="F59" s="8"/>
      <x:c r="G59" s="8"/>
      <x:c r="H59" s="8"/>
    </x:row>
    <x:row r="60" ht="36" customHeight="1">
      <x:c r="A60" s="8" t="str">
        <x:v>Public sources reviewed September 30, 2026. All checks and acceptance prompts are our proposed operator review, not a quoted certification standard or a building-specific engineering opinion.</x:v>
      </x:c>
      <x:c r="B60" s="8"/>
      <x:c r="C60" s="8"/>
      <x:c r="D60" s="8"/>
      <x:c r="E60" s="8"/>
      <x:c r="F60" s="8"/>
      <x:c r="G60" s="8"/>
      <x:c r="H60" s="8"/>
    </x:row>
    <x:row r="61">
      <x:c r="A61" s="1"/>
      <x:c r="B61" s="1"/>
      <x:c r="C61" s="1"/>
      <x:c r="D61" s="1"/>
      <x:c r="E61" s="1"/>
      <x:c r="F61" s="1"/>
      <x:c r="G61" s="1"/>
      <x:c r="H61" s="1"/>
    </x:row>
    <x:row r="62" ht="27" customHeight="1">
      <x:c r="A62" s="36" t="str">
        <x:v>PLAIN-LANGUAGE TERMS</x:v>
      </x:c>
      <x:c r="B62" s="36"/>
      <x:c r="C62" s="36"/>
      <x:c r="D62" s="36"/>
      <x:c r="E62" s="36"/>
      <x:c r="F62" s="36"/>
      <x:c r="G62" s="36"/>
      <x:c r="H62" s="36"/>
    </x:row>
    <x:row r="63" ht="36" customHeight="1">
      <x:c r="A63" s="8" t="str">
        <x:v>SKU: a distinct stock item. Lot/batch: a traceable production or receipt group. Inventory status: whether stock is available, on hold, quarantined, returned or rejected.</x:v>
      </x:c>
      <x:c r="B63" s="8"/>
      <x:c r="C63" s="8"/>
      <x:c r="D63" s="8"/>
      <x:c r="E63" s="8"/>
      <x:c r="F63" s="8"/>
      <x:c r="G63" s="8"/>
      <x:c r="H63" s="8"/>
    </x:row>
    <x:row r="64" ht="36" customHeight="1">
      <x:c r="A64" s="8" t="str">
        <x:v>WMS: warehouse management system. ERP: enterprise resource planning system. TMS: transportation management system. These systems coordinate stock, orders, finance or freight.</x:v>
      </x:c>
      <x:c r="B64" s="8"/>
      <x:c r="C64" s="8"/>
      <x:c r="D64" s="8"/>
      <x:c r="E64" s="8"/>
      <x:c r="F64" s="8"/>
      <x:c r="G64" s="8"/>
      <x:c r="H64" s="8"/>
    </x:row>
    <x:row r="65" ht="36" customHeight="1">
      <x:c r="A65" s="8" t="str">
        <x:v>EDI/API: electronic connections used to exchange orders, shipment events and other data between systems. RF: radio-frequency wireless connection used by scanners and mobile devices.</x:v>
      </x:c>
      <x:c r="B65" s="8"/>
      <x:c r="C65" s="8"/>
      <x:c r="D65" s="8"/>
      <x:c r="E65" s="8"/>
      <x:c r="F65" s="8"/>
      <x:c r="G65" s="8"/>
      <x:c r="H65" s="8"/>
    </x:row>
    <x:row r="66" ht="36" customHeight="1">
      <x:c r="A66" s="8" t="str">
        <x:v>OEM: original equipment manufacturer. QA: quality assurance. UPS: uninterruptible power supply. MEP: mechanical, electrical and plumbing.</x:v>
      </x:c>
      <x:c r="B66" s="8"/>
      <x:c r="C66" s="8"/>
      <x:c r="D66" s="8"/>
      <x:c r="E66" s="8"/>
      <x:c r="F66" s="8"/>
      <x:c r="G66" s="8"/>
      <x:c r="H66" s="8"/>
    </x:row>
    <x:row r="67" ht="36" customHeight="1">
      <x:c r="A67" s="8" t="str">
        <x:v>AS/RS: automated storage and retrieval system. PLC: programmable logic controller used to control machines or automation. SLA: service-level agreement specifying customer commitments.</x:v>
      </x:c>
      <x:c r="B67" s="8"/>
      <x:c r="C67" s="8"/>
      <x:c r="D67" s="8"/>
      <x:c r="E67" s="8"/>
      <x:c r="F67" s="8"/>
      <x:c r="G67" s="8"/>
      <x:c r="H67" s="8"/>
    </x:row>
    <x:row r="68" ht="36" customHeight="1">
      <x:c r="A68" s="8" t="str">
        <x:v>Commissioning: testing that installed equipment/systems work as intended. Qualification/validation: documented process or product-specific verification appropriate to the operation.</x:v>
      </x:c>
      <x:c r="B68" s="8"/>
      <x:c r="C68" s="8"/>
      <x:c r="D68" s="8"/>
      <x:c r="E68" s="8"/>
      <x:c r="F68" s="8"/>
      <x:c r="G68" s="8"/>
      <x:c r="H68" s="8"/>
    </x:row>
    <x:row r="69" ht="36" customHeight="1">
      <x:c r="A69" s="8" t="str">
        <x:v>Cutover: the point or sequence in which operations switch from old sites/systems to new ones. A move wave is one planned group of assets or inventory transferred during that sequence.</x:v>
      </x:c>
      <x:c r="B69" s="8"/>
      <x:c r="C69" s="8"/>
      <x:c r="D69" s="8"/>
      <x:c r="E69" s="8"/>
      <x:c r="F69" s="8"/>
      <x:c r="G69" s="8"/>
      <x:c r="H69" s="8"/>
    </x:row>
    <x:row r="70" ht="36" customHeight="1">
      <x:c r="A70" s="8" t="str">
        <x:v>Contribution margin: revenue less the variable costs avoided when an order or unit is not produced/sold. Incremental: the difference caused by choosing move rather than stay.</x:v>
      </x:c>
      <x:c r="B70" s="8"/>
      <x:c r="C70" s="8"/>
      <x:c r="D70" s="8"/>
      <x:c r="E70" s="8"/>
      <x:c r="F70" s="8"/>
      <x:c r="G70" s="8"/>
      <x:c r="H70" s="8"/>
    </x:row>
    <x:row r="71">
      <x:c r="A71" s="1"/>
      <x:c r="B71" s="1"/>
      <x:c r="C71" s="1"/>
      <x:c r="D71" s="1"/>
      <x:c r="E71" s="1"/>
      <x:c r="F71" s="1"/>
      <x:c r="G71" s="1"/>
      <x:c r="H71" s="1"/>
    </x:row>
    <x:row r="72" ht="36" customHeight="1">
      <x:c r="A72" s="8" t="str">
        <x:v>Compare operating alternatives at the same demand and service level. Where useful, show cost per usable pallet position, shipped order or production unit, using a common period and defined cost scope.</x:v>
      </x:c>
      <x:c r="B72" s="8"/>
      <x:c r="C72" s="8"/>
      <x:c r="D72" s="8"/>
      <x:c r="E72" s="8"/>
      <x:c r="F72" s="8"/>
      <x:c r="G72" s="8"/>
      <x:c r="H72" s="8"/>
    </x:row>
    <x:row r="73" ht="36" customHeight="1">
      <x:c r="A73" s="8" t="str">
        <x:v>A lower total cost is meaningful only if the operation can meet the defined demand, customer service and quality requirements. Document capacity limits, recovery options and unresolved assumptions.</x:v>
      </x:c>
      <x:c r="B73" s="8"/>
      <x:c r="C73" s="8"/>
      <x:c r="D73" s="8"/>
      <x:c r="E73" s="8"/>
      <x:c r="F73" s="8"/>
      <x:c r="G73" s="8"/>
      <x:c r="H73" s="8"/>
    </x:row>
    <x:row r="74">
      <x:c r="A74" s="1"/>
      <x:c r="B74" s="1"/>
      <x:c r="C74" s="1"/>
      <x:c r="D74" s="1"/>
      <x:c r="E74" s="1"/>
      <x:c r="F74" s="1"/>
      <x:c r="G74" s="1"/>
      <x:c r="H74" s="1"/>
    </x:row>
    <x:row r="75">
      <x:c r="A75" s="1"/>
      <x:c r="B75" s="1"/>
      <x:c r="C75" s="1"/>
      <x:c r="D75" s="1"/>
      <x:c r="E75" s="1"/>
      <x:c r="F75" s="1"/>
      <x:c r="G75" s="1"/>
      <x:c r="H75" s="1"/>
    </x:row>
    <x:row r="76">
      <x:c r="A76" s="1"/>
      <x:c r="B76" s="1"/>
      <x:c r="C76" s="1"/>
      <x:c r="D76" s="1"/>
      <x:c r="E76" s="1"/>
      <x:c r="F76" s="1"/>
      <x:c r="G76" s="1"/>
      <x:c r="H76" s="1"/>
    </x:row>
  </x:sheetData>
  <x:mergeCells>
    <x:mergeCell ref="A1:H1"/>
    <x:mergeCell ref="A2:H2"/>
    <x:mergeCell ref="A4:H4"/>
    <x:mergeCell ref="A5:H5"/>
    <x:mergeCell ref="A6:H6"/>
    <x:mergeCell ref="A7:H7"/>
    <x:mergeCell ref="A9:F9"/>
    <x:mergeCell ref="A10:F10"/>
    <x:mergeCell ref="A11:F11"/>
    <x:mergeCell ref="A12:F12"/>
    <x:mergeCell ref="A13:F13"/>
    <x:mergeCell ref="A14:F14"/>
    <x:mergeCell ref="A15:F15"/>
    <x:mergeCell ref="A16:F16"/>
    <x:mergeCell ref="A17:F17"/>
    <x:mergeCell ref="A18:F18"/>
    <x:mergeCell ref="A19:F19"/>
    <x:mergeCell ref="A20:F20"/>
    <x:mergeCell ref="A21:F21"/>
    <x:mergeCell ref="A22:F22"/>
    <x:mergeCell ref="A24:F24"/>
    <x:mergeCell ref="A25:F25"/>
    <x:mergeCell ref="G25:H25"/>
    <x:mergeCell ref="A26:F26"/>
    <x:mergeCell ref="G26:H26"/>
    <x:mergeCell ref="A27:F27"/>
    <x:mergeCell ref="G27:H27"/>
    <x:mergeCell ref="A28:F28"/>
    <x:mergeCell ref="G28:H28"/>
    <x:mergeCell ref="A29:F29"/>
    <x:mergeCell ref="G29:H29"/>
    <x:mergeCell ref="A30:F30"/>
    <x:mergeCell ref="G30:H30"/>
    <x:mergeCell ref="A31:F31"/>
    <x:mergeCell ref="G31:H31"/>
    <x:mergeCell ref="A32:F32"/>
    <x:mergeCell ref="G32:H32"/>
    <x:mergeCell ref="A34:H34"/>
    <x:mergeCell ref="A35:H35"/>
    <x:mergeCell ref="A36:H36"/>
    <x:mergeCell ref="A37:H37"/>
    <x:mergeCell ref="A38:H38"/>
    <x:mergeCell ref="A39:H39"/>
    <x:mergeCell ref="A40:H40"/>
    <x:mergeCell ref="A41:H41"/>
    <x:mergeCell ref="A42:H42"/>
    <x:mergeCell ref="A43:H43"/>
    <x:mergeCell ref="A44:H44"/>
    <x:mergeCell ref="A46:H46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  <x:mergeCell ref="A56:H56"/>
    <x:mergeCell ref="A57:H57"/>
    <x:mergeCell ref="A58:H58"/>
    <x:mergeCell ref="A59:H59"/>
    <x:mergeCell ref="A60:H60"/>
    <x:mergeCell ref="A62:H62"/>
    <x:mergeCell ref="A63:H63"/>
    <x:mergeCell ref="A64:H64"/>
    <x:mergeCell ref="A65:H65"/>
    <x:mergeCell ref="A66:H66"/>
    <x:mergeCell ref="A67:H67"/>
    <x:mergeCell ref="A68:H68"/>
    <x:mergeCell ref="A69:H69"/>
    <x:mergeCell ref="A70:H70"/>
    <x:mergeCell ref="A72:H72"/>
    <x:mergeCell ref="A73:H7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E6D70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6" hidden="0" customWidth="1"/>
    <x:col min="2" max="2" width="28" hidden="0" customWidth="1"/>
    <x:col min="3" max="3" width="44" hidden="0" customWidth="1"/>
    <x:col min="4" max="4" width="75" hidden="0" customWidth="1"/>
    <x:col min="5" max="5" width="24" hidden="0" customWidth="1"/>
    <x:col min="6" max="6" width="18" hidden="0" customWidth="1"/>
    <x:col min="7" max="7" width="17" hidden="0" customWidth="1"/>
    <x:col min="8" max="8" width="17" hidden="0" customWidth="1"/>
    <x:col min="9" max="9" width="20" hidden="0" customWidth="1"/>
    <x:col min="10" max="10" width="20" hidden="0" customWidth="1"/>
    <x:col min="11" max="11" width="20" hidden="0" customWidth="1"/>
    <x:col min="12" max="12" width="19" hidden="0" customWidth="1"/>
    <x:col min="13" max="13" width="36" hidden="0" customWidth="1"/>
    <x:col min="14" max="14" width="40" hidden="0" customWidth="1"/>
  </x:cols>
  <x:sheetData>
    <x:row r="1" ht="34" customHeight="1">
      <x:c r="A1" s="2" t="str">
        <x:v>Industrial relocation | 130-line cost schedule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2" customHeight="1">
      <x:c r="A2" s="3" t="str">
        <x:v>Potential items, not mandatory costs. All estimates are blank; no vendor pricing or cost benchmarks are assumed.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2" customHeight="1">
      <x:c r="A3" s="3" t="str">
        <x:v>H: choose Include / Exclude. I and J: enter positive gross USD amounts, including explicit zero where appropriate. K calculates signed move minus stay.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22" customHeight="1">
      <x:c r="A4" s="3" t="str">
        <x:v>Annual deltas, tied-up cash and reserve remain separate from one-time project costs. Offsets are entered positive and subtracted by formula.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2" customHeight="1">
      <x:c r="A5" s="3" t="str">
        <x:v>Complete costs for both scenarios. Shared upgrades cancel only to the extent they are genuinely needed in both. Exclude duplicate vendor scope.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38" customHeight="1">
      <x:c r="A7" s="7" t="str">
        <x:v>ID</x:v>
      </x:c>
      <x:c r="B7" s="7" t="str">
        <x:v>Category</x:v>
      </x:c>
      <x:c r="C7" s="7" t="str">
        <x:v>Cost item</x:v>
      </x:c>
      <x:c r="D7" s="7" t="str">
        <x:v>Scope / double-counting boundary</x:v>
      </x:c>
      <x:c r="E7" s="7" t="str">
        <x:v>Typical sectors</x:v>
      </x:c>
      <x:c r="F7" s="7" t="str">
        <x:v>Treatment</x:v>
      </x:c>
      <x:c r="G7" s="7" t="str">
        <x:v>Period / unit</x:v>
      </x:c>
      <x:c r="H7" s="7" t="str">
        <x:v>Applicability</x:v>
      </x:c>
      <x:c r="I7" s="7" t="str">
        <x:v>Move estimate (USD)</x:v>
      </x:c>
      <x:c r="J7" s="7" t="str">
        <x:v>Stay estimate (USD)</x:v>
      </x:c>
      <x:c r="K7" s="7" t="str">
        <x:v>Incremental (USD)</x:v>
      </x:c>
      <x:c r="L7" s="7" t="str">
        <x:v>Estimate status</x:v>
      </x:c>
      <x:c r="M7" s="7" t="str">
        <x:v>Quote / measurement basis</x:v>
      </x:c>
      <x:c r="N7" s="7" t="str">
        <x:v>Vendor / evidence / notes</x:v>
      </x:c>
    </x:row>
    <x:row r="8" ht="70" customHeight="1">
      <x:c r="A8" s="18" t="n">
        <x:v>1</x:v>
      </x:c>
      <x:c r="B8" s="19" t="str">
        <x:v>01 Planning and advisers</x:v>
      </x:c>
      <x:c r="C8" s="18" t="str">
        <x:v>Relocation feasibility study</x:v>
      </x:c>
      <x:c r="D8" s="18" t="str">
        <x:v>Compare move and stay alternatives, operating needs, schedule and risk; exclude specialist work priced below.</x:v>
      </x:c>
      <x:c r="E8" s="18" t="str">
        <x:v>All</x:v>
      </x:c>
      <x:c r="F8" s="18" t="str">
        <x:v>Project cost</x:v>
      </x:c>
      <x:c r="G8" s="18" t="str">
        <x:v>One time</x:v>
      </x:c>
      <x:c r="H8" s="20" t="str">
        <x:v>Pending</x:v>
      </x:c>
      <x:c r="I8" s="21"/>
      <x:c r="J8" s="21"/>
      <x:c r="K8" s="22" t="str">
        <x:f>IF(H8="Include",IF(COUNT(I8:J8)=2,IF(F8="Offset",J8-I8,I8-J8),""),"")</x:f>
      </x:c>
      <x:c r="L8" s="23" t="str">
        <x:v>Not estimated</x:v>
      </x:c>
      <x:c r="M8" s="23" t="str">
        <x:v>Alternatives studied; sites visited; deliverables; exclusions</x:v>
      </x:c>
      <x:c r="N8" s="23"/>
    </x:row>
    <x:row r="9" ht="70" customHeight="1">
      <x:c r="A9" s="16" t="n">
        <x:v>2</x:v>
      </x:c>
      <x:c r="B9" s="17" t="str">
        <x:v>01 Planning and advisers</x:v>
      </x:c>
      <x:c r="C9" s="16" t="str">
        <x:v>Relocation project management</x:v>
      </x:c>
      <x:c r="D9" s="16" t="str">
        <x:v>Owner-side coordination, master schedule, change control and move supervision; avoid duplicating GC general conditions.</x:v>
      </x:c>
      <x:c r="E9" s="16" t="str">
        <x:v>All</x:v>
      </x:c>
      <x:c r="F9" s="16" t="str">
        <x:v>Project cost</x:v>
      </x:c>
      <x:c r="G9" s="16" t="str">
        <x:v>One time</x:v>
      </x:c>
      <x:c r="H9" s="11" t="str">
        <x:v>Pending</x:v>
      </x:c>
      <x:c r="I9" s="14"/>
      <x:c r="J9" s="14"/>
      <x:c r="K9" s="15" t="str">
        <x:f>IF(H9="Include",IF(COUNT(I9:J9)=2,IF(F9="Offset",J9-I9,I9-J9),""),"")</x:f>
      </x:c>
      <x:c r="L9" s="12" t="str">
        <x:v>Not estimated</x:v>
      </x:c>
      <x:c r="M9" s="12" t="str">
        <x:v>Project duration; phases; site coverage; authority and change-control scope</x:v>
      </x:c>
      <x:c r="N9" s="12"/>
    </x:row>
    <x:row r="10" ht="70" customHeight="1">
      <x:c r="A10" s="16" t="n">
        <x:v>3</x:v>
      </x:c>
      <x:c r="B10" s="17" t="str">
        <x:v>01 Planning and advisers</x:v>
      </x:c>
      <x:c r="C10" s="16" t="str">
        <x:v>Architectural design</x:v>
      </x:c>
      <x:c r="D10" s="16" t="str">
        <x:v>Drawings and specifications for the new facility; separate permit fees and construction.</x:v>
      </x:c>
      <x:c r="E10" s="16" t="str">
        <x:v>All</x:v>
      </x:c>
      <x:c r="F10" s="16" t="str">
        <x:v>Project cost</x:v>
      </x:c>
      <x:c r="G10" s="16" t="str">
        <x:v>One time</x:v>
      </x:c>
      <x:c r="H10" s="11" t="str">
        <x:v>Pending</x:v>
      </x:c>
      <x:c r="I10" s="14"/>
      <x:c r="J10" s="14"/>
      <x:c r="K10" s="15" t="str">
        <x:f>IF(H10="Include",IF(COUNT(I10:J10)=2,IF(F10="Offset",J10-I10,I10-J10),""),"")</x:f>
      </x:c>
      <x:c r="L10" s="12" t="str">
        <x:v>Not estimated</x:v>
      </x:c>
      <x:c r="M10" s="12" t="str">
        <x:v>Area and drawing packages; redesign rounds; construction administration</x:v>
      </x:c>
      <x:c r="N10" s="12"/>
    </x:row>
    <x:row r="11" ht="70" customHeight="1">
      <x:c r="A11" s="16" t="n">
        <x:v>4</x:v>
      </x:c>
      <x:c r="B11" s="17" t="str">
        <x:v>01 Planning and advisers</x:v>
      </x:c>
      <x:c r="C11" s="16" t="str">
        <x:v>Warehouse or production layout engineering</x:v>
      </x:c>
      <x:c r="D11" s="16" t="str">
        <x:v>SKU flows, adjacencies, line balancing, throughput, access and phased transition.</x:v>
      </x:c>
      <x:c r="E11" s="16" t="str">
        <x:v>DC / 3PL / MFG / Food / DS</x:v>
      </x:c>
      <x:c r="F11" s="16" t="str">
        <x:v>Project cost</x:v>
      </x:c>
      <x:c r="G11" s="16" t="str">
        <x:v>One time</x:v>
      </x:c>
      <x:c r="H11" s="11" t="str">
        <x:v>Pending</x:v>
      </x:c>
      <x:c r="I11" s="14"/>
      <x:c r="J11" s="14"/>
      <x:c r="K11" s="15" t="str">
        <x:f>IF(H11="Include",IF(COUNT(I11:J11)=2,IF(F11="Offset",J11-I11,I11-J11),""),"")</x:f>
      </x:c>
      <x:c r="L11" s="12" t="str">
        <x:v>Not estimated</x:v>
      </x:c>
      <x:c r="M11" s="12" t="str">
        <x:v>Peak flows; SKU mix; simulation/modeling scope; layouts compared</x:v>
      </x:c>
      <x:c r="N11" s="12"/>
    </x:row>
    <x:row r="12" ht="70" customHeight="1">
      <x:c r="A12" s="16" t="n">
        <x:v>5</x:v>
      </x:c>
      <x:c r="B12" s="17" t="str">
        <x:v>01 Planning and advisers</x:v>
      </x:c>
      <x:c r="C12" s="16" t="str">
        <x:v>Civil and structural engineering</x:v>
      </x:c>
      <x:c r="D12" s="16" t="str">
        <x:v>Design of site works, foundations, mezzanines and structural modifications.</x:v>
      </x:c>
      <x:c r="E12" s="16" t="str">
        <x:v>All</x:v>
      </x:c>
      <x:c r="F12" s="16" t="str">
        <x:v>Project cost</x:v>
      </x:c>
      <x:c r="G12" s="16" t="str">
        <x:v>One time</x:v>
      </x:c>
      <x:c r="H12" s="11" t="str">
        <x:v>Pending</x:v>
      </x:c>
      <x:c r="I12" s="14"/>
      <x:c r="J12" s="14"/>
      <x:c r="K12" s="15" t="str">
        <x:f>IF(H12="Include",IF(COUNT(I12:J12)=2,IF(F12="Offset",J12-I12,I12-J12),""),"")</x:f>
      </x:c>
      <x:c r="L12" s="12" t="str">
        <x:v>Not estimated</x:v>
      </x:c>
      <x:c r="M12" s="12" t="str">
        <x:v>Loads; foundations; structures; survey information</x:v>
      </x:c>
      <x:c r="N12" s="12"/>
    </x:row>
    <x:row r="13" ht="70" customHeight="1">
      <x:c r="A13" s="16" t="n">
        <x:v>6</x:v>
      </x:c>
      <x:c r="B13" s="17" t="str">
        <x:v>01 Planning and advisers</x:v>
      </x:c>
      <x:c r="C13" s="16" t="str">
        <x:v>Mechanical, electrical and plumbing engineering</x:v>
      </x:c>
      <x:c r="D13" s="16" t="str">
        <x:v>Design services for building and process systems; installation is in categories 03 and 04.</x:v>
      </x:c>
      <x:c r="E13" s="16" t="str">
        <x:v>All</x:v>
      </x:c>
      <x:c r="F13" s="16" t="str">
        <x:v>Project cost</x:v>
      </x:c>
      <x:c r="G13" s="16" t="str">
        <x:v>One time</x:v>
      </x:c>
      <x:c r="H13" s="11" t="str">
        <x:v>Pending</x:v>
      </x:c>
      <x:c r="I13" s="14"/>
      <x:c r="J13" s="14"/>
      <x:c r="K13" s="15" t="str">
        <x:f>IF(H13="Include",IF(COUNT(I13:J13)=2,IF(F13="Offset",J13-I13,I13-J13),""),"")</x:f>
      </x:c>
      <x:c r="L13" s="12" t="str">
        <x:v>Not estimated</x:v>
      </x:c>
      <x:c r="M13" s="12" t="str">
        <x:v>Loads and utility points; drawings; controls; commissioning responsibilities</x:v>
      </x:c>
      <x:c r="N13" s="12"/>
    </x:row>
    <x:row r="14" ht="70" customHeight="1">
      <x:c r="A14" s="16" t="n">
        <x:v>7</x:v>
      </x:c>
      <x:c r="B14" s="17" t="str">
        <x:v>01 Planning and advisers</x:v>
      </x:c>
      <x:c r="C14" s="16" t="str">
        <x:v>Cost estimating and site-walk budget</x:v>
      </x:c>
      <x:c r="D14" s="16" t="str">
        <x:v>Independent scope survey, quantities and estimate; obtain written fee, exclusions and accuracy terms.</x:v>
      </x:c>
      <x:c r="E14" s="16" t="str">
        <x:v>All</x:v>
      </x:c>
      <x:c r="F14" s="16" t="str">
        <x:v>Project cost</x:v>
      </x:c>
      <x:c r="G14" s="16" t="str">
        <x:v>One time</x:v>
      </x:c>
      <x:c r="H14" s="11" t="str">
        <x:v>Pending</x:v>
      </x:c>
      <x:c r="I14" s="14"/>
      <x:c r="J14" s="14"/>
      <x:c r="K14" s="15" t="str">
        <x:f>IF(H14="Include",IF(COUNT(I14:J14)=2,IF(F14="Offset",J14-I14,I14-J14),""),"")</x:f>
      </x:c>
      <x:c r="L14" s="12" t="str">
        <x:v>Not estimated</x:v>
      </x:c>
      <x:c r="M14" s="12" t="str">
        <x:v>Asset/site walk scope; estimate basis; uncertainty range; written fee</x:v>
      </x:c>
      <x:c r="N14" s="12"/>
    </x:row>
    <x:row r="15" ht="70" customHeight="1">
      <x:c r="A15" s="16" t="n">
        <x:v>8</x:v>
      </x:c>
      <x:c r="B15" s="17" t="str">
        <x:v>01 Planning and advisers</x:v>
      </x:c>
      <x:c r="C15" s="16" t="str">
        <x:v>Bid preparation and procurement support</x:v>
      </x:c>
      <x:c r="D15" s="16" t="str">
        <x:v>Comparable vendor scopes, bid leveling and purchase-order administration.</x:v>
      </x:c>
      <x:c r="E15" s="16" t="str">
        <x:v>All</x:v>
      </x:c>
      <x:c r="F15" s="16" t="str">
        <x:v>Project cost</x:v>
      </x:c>
      <x:c r="G15" s="16" t="str">
        <x:v>One time</x:v>
      </x:c>
      <x:c r="H15" s="11" t="str">
        <x:v>Pending</x:v>
      </x:c>
      <x:c r="I15" s="14"/>
      <x:c r="J15" s="14"/>
      <x:c r="K15" s="15" t="str">
        <x:f>IF(H15="Include",IF(COUNT(I15:J15)=2,IF(F15="Offset",J15-I15,I15-J15),""),"")</x:f>
      </x:c>
      <x:c r="L15" s="12" t="str">
        <x:v>Not estimated</x:v>
      </x:c>
      <x:c r="M15" s="12" t="str">
        <x:v>Vendor packages; bid rounds; procurement administration</x:v>
      </x:c>
      <x:c r="N15" s="12"/>
    </x:row>
    <x:row r="16" ht="70" customHeight="1">
      <x:c r="A16" s="16" t="n">
        <x:v>9</x:v>
      </x:c>
      <x:c r="B16" s="17" t="str">
        <x:v>01 Planning and advisers</x:v>
      </x:c>
      <x:c r="C16" s="16" t="str">
        <x:v>Lease, contract and transaction counsel</x:v>
      </x:c>
      <x:c r="D16" s="16" t="str">
        <x:v>Lease negotiation, work letters, surrender obligations and relocation/vendor contracts.</x:v>
      </x:c>
      <x:c r="E16" s="16" t="str">
        <x:v>All</x:v>
      </x:c>
      <x:c r="F16" s="16" t="str">
        <x:v>Project cost</x:v>
      </x:c>
      <x:c r="G16" s="16" t="str">
        <x:v>One time</x:v>
      </x:c>
      <x:c r="H16" s="11" t="str">
        <x:v>Pending</x:v>
      </x:c>
      <x:c r="I16" s="14"/>
      <x:c r="J16" s="14"/>
      <x:c r="K16" s="15" t="str">
        <x:f>IF(H16="Include",IF(COUNT(I16:J16)=2,IF(F16="Offset",J16-I16,I16-J16),""),"")</x:f>
      </x:c>
      <x:c r="L16" s="12" t="str">
        <x:v>Not estimated</x:v>
      </x:c>
      <x:c r="M16" s="12" t="str">
        <x:v>Lease/work-letter scope; exit review; contract review; fee basis</x:v>
      </x:c>
      <x:c r="N16" s="12"/>
    </x:row>
    <x:row r="17" ht="70" customHeight="1">
      <x:c r="A17" s="16" t="n">
        <x:v>10</x:v>
      </x:c>
      <x:c r="B17" s="17" t="str">
        <x:v>01 Planning and advisers</x:v>
      </x:c>
      <x:c r="C17" s="16" t="str">
        <x:v>Specialist risk and insurance advice</x:v>
      </x:c>
      <x:c r="D17" s="16" t="str">
        <x:v>Coverage assessment for transit, installation and interruption; actual premiums belong in item 80.</x:v>
      </x:c>
      <x:c r="E17" s="16" t="str">
        <x:v>All</x:v>
      </x:c>
      <x:c r="F17" s="16" t="str">
        <x:v>Project cost</x:v>
      </x:c>
      <x:c r="G17" s="16" t="str">
        <x:v>One time</x:v>
      </x:c>
      <x:c r="H17" s="11" t="str">
        <x:v>Pending</x:v>
      </x:c>
      <x:c r="I17" s="14"/>
      <x:c r="J17" s="14"/>
      <x:c r="K17" s="15" t="str">
        <x:f>IF(H17="Include",IF(COUNT(I17:J17)=2,IF(F17="Offset",J17-I17,I17-J17),""),"")</x:f>
      </x:c>
      <x:c r="L17" s="12" t="str">
        <x:v>Not estimated</x:v>
      </x:c>
      <x:c r="M17" s="12" t="str">
        <x:v>Coverage gaps; policy coordination; advice scope</x:v>
      </x:c>
      <x:c r="N17" s="12"/>
    </x:row>
    <x:row r="18" ht="70" customHeight="1">
      <x:c r="A18" s="26" t="n">
        <x:v>11</x:v>
      </x:c>
      <x:c r="B18" s="27" t="str">
        <x:v>02 Due diligence and approvals</x:v>
      </x:c>
      <x:c r="C18" s="26" t="str">
        <x:v>Measured survey and verified as-builts</x:v>
      </x:c>
      <x:c r="D18" s="26" t="str">
        <x:v>Confirm dimensions, columns, elevations, utilities and existing services before final design.</x:v>
      </x:c>
      <x:c r="E18" s="26" t="str">
        <x:v>All</x:v>
      </x:c>
      <x:c r="F18" s="26" t="str">
        <x:v>Project cost</x:v>
      </x:c>
      <x:c r="G18" s="26" t="str">
        <x:v>One time</x:v>
      </x:c>
      <x:c r="H18" s="20" t="str">
        <x:v>Pending</x:v>
      </x:c>
      <x:c r="I18" s="21"/>
      <x:c r="J18" s="21"/>
      <x:c r="K18" s="22" t="str">
        <x:f>IF(H18="Include",IF(COUNT(I18:J18)=2,IF(F18="Offset",J18-I18,I18-J18),""),"")</x:f>
      </x:c>
      <x:c r="L18" s="23" t="str">
        <x:v>Not estimated</x:v>
      </x:c>
      <x:c r="M18" s="23" t="str">
        <x:v>Survey area; scanning; ceiling/column/utility verification</x:v>
      </x:c>
      <x:c r="N18" s="23"/>
    </x:row>
    <x:row r="19" ht="70" customHeight="1">
      <x:c r="A19" s="24" t="n">
        <x:v>12</x:v>
      </x:c>
      <x:c r="B19" s="25" t="str">
        <x:v>02 Due diligence and approvals</x:v>
      </x:c>
      <x:c r="C19" s="24" t="str">
        <x:v>Zoning and permitted-use approvals</x:v>
      </x:c>
      <x:c r="D19" s="24" t="str">
        <x:v>Applications and review fees for actual use, operating hours and site constraints.</x:v>
      </x:c>
      <x:c r="E19" s="24" t="str">
        <x:v>All</x:v>
      </x:c>
      <x:c r="F19" s="24" t="str">
        <x:v>Project cost</x:v>
      </x:c>
      <x:c r="G19" s="24" t="str">
        <x:v>One time</x:v>
      </x:c>
      <x:c r="H19" s="11" t="str">
        <x:v>Pending</x:v>
      </x:c>
      <x:c r="I19" s="14"/>
      <x:c r="J19" s="14"/>
      <x:c r="K19" s="15" t="str">
        <x:f>IF(H19="Include",IF(COUNT(I19:J19)=2,IF(F19="Offset",J19-I19,I19-J19),""),"")</x:f>
      </x:c>
      <x:c r="L19" s="12" t="str">
        <x:v>Not estimated</x:v>
      </x:c>
      <x:c r="M19" s="12" t="str">
        <x:v>Actual use; operating hours; application and hearing scope</x:v>
      </x:c>
      <x:c r="N19" s="12"/>
    </x:row>
    <x:row r="20" ht="70" customHeight="1">
      <x:c r="A20" s="24" t="n">
        <x:v>13</x:v>
      </x:c>
      <x:c r="B20" s="25" t="str">
        <x:v>02 Due diligence and approvals</x:v>
      </x:c>
      <x:c r="C20" s="24" t="str">
        <x:v>Building permits and plan review</x:v>
      </x:c>
      <x:c r="D20" s="24" t="str">
        <x:v>Authority fees and required inspections for construction; exclude design and contractor work.</x:v>
      </x:c>
      <x:c r="E20" s="24" t="str">
        <x:v>All</x:v>
      </x:c>
      <x:c r="F20" s="24" t="str">
        <x:v>Project cost</x:v>
      </x:c>
      <x:c r="G20" s="24" t="str">
        <x:v>One time</x:v>
      </x:c>
      <x:c r="H20" s="11" t="str">
        <x:v>Pending</x:v>
      </x:c>
      <x:c r="I20" s="14"/>
      <x:c r="J20" s="14"/>
      <x:c r="K20" s="15" t="str">
        <x:f>IF(H20="Include",IF(COUNT(I20:J20)=2,IF(F20="Offset",J20-I20,I20-J20),""),"")</x:f>
      </x:c>
      <x:c r="L20" s="12" t="str">
        <x:v>Not estimated</x:v>
      </x:c>
      <x:c r="M20" s="12" t="str">
        <x:v>Permit valuation; review rounds; authority fees and inspections</x:v>
      </x:c>
      <x:c r="N20" s="12"/>
    </x:row>
    <x:row r="21" ht="70" customHeight="1">
      <x:c r="A21" s="24" t="n">
        <x:v>14</x:v>
      </x:c>
      <x:c r="B21" s="25" t="str">
        <x:v>02 Due diligence and approvals</x:v>
      </x:c>
      <x:c r="C21" s="24" t="str">
        <x:v>Fire and commodity-storage review</x:v>
      </x:c>
      <x:c r="D21" s="24" t="str">
        <x:v>Fire-protection engineer and authority review of commodities, storage height and suppression compatibility.</x:v>
      </x:c>
      <x:c r="E21" s="24" t="str">
        <x:v>DC / 3PL / MFG / Food / DS</x:v>
      </x:c>
      <x:c r="F21" s="24" t="str">
        <x:v>Project cost</x:v>
      </x:c>
      <x:c r="G21" s="24" t="str">
        <x:v>One time</x:v>
      </x:c>
      <x:c r="H21" s="11" t="str">
        <x:v>Pending</x:v>
      </x:c>
      <x:c r="I21" s="14"/>
      <x:c r="J21" s="14"/>
      <x:c r="K21" s="15" t="str">
        <x:f>IF(H21="Include",IF(COUNT(I21:J21)=2,IF(F21="Offset",J21-I21,I21-J21),""),"")</x:f>
      </x:c>
      <x:c r="L21" s="12" t="str">
        <x:v>Not estimated</x:v>
      </x:c>
      <x:c r="M21" s="12" t="str">
        <x:v>Commodity/packaging mix; height; rack arrangement; water supply; insurer review</x:v>
      </x:c>
      <x:c r="N21" s="12"/>
    </x:row>
    <x:row r="22" ht="70" customHeight="1">
      <x:c r="A22" s="24" t="n">
        <x:v>15</x:v>
      </x:c>
      <x:c r="B22" s="25" t="str">
        <x:v>02 Due diligence and approvals</x:v>
      </x:c>
      <x:c r="C22" s="24" t="str">
        <x:v>Rack and seismic engineering approvals</x:v>
      </x:c>
      <x:c r="D22" s="24" t="str">
        <x:v>Rack calculations, anchorage design and rack permit fees; exclude rack procurement and installation.</x:v>
      </x:c>
      <x:c r="E22" s="24" t="str">
        <x:v>DC / 3PL / MFG / Food / DS</x:v>
      </x:c>
      <x:c r="F22" s="24" t="str">
        <x:v>Project cost</x:v>
      </x:c>
      <x:c r="G22" s="24" t="str">
        <x:v>One time</x:v>
      </x:c>
      <x:c r="H22" s="11" t="str">
        <x:v>Pending</x:v>
      </x:c>
      <x:c r="I22" s="14"/>
      <x:c r="J22" s="14"/>
      <x:c r="K22" s="15" t="str">
        <x:f>IF(H22="Include",IF(COUNT(I22:J22)=2,IF(F22="Offset",J22-I22,I22-J22),""),"")</x:f>
      </x:c>
      <x:c r="L22" s="12" t="str">
        <x:v>Not estimated</x:v>
      </x:c>
      <x:c r="M22" s="12" t="str">
        <x:v>Rack layout; loading; seismic location; anchorage; permit fee</x:v>
      </x:c>
      <x:c r="N22" s="12"/>
    </x:row>
    <x:row r="23" ht="70" customHeight="1">
      <x:c r="A23" s="24" t="n">
        <x:v>16</x:v>
      </x:c>
      <x:c r="B23" s="25" t="str">
        <x:v>02 Due diligence and approvals</x:v>
      </x:c>
      <x:c r="C23" s="24" t="str">
        <x:v>Utility capacity and connection studies</x:v>
      </x:c>
      <x:c r="D23" s="24" t="str">
        <x:v>Utility applications and feasibility studies; capacity charges and physical upgrades belong in item 31.</x:v>
      </x:c>
      <x:c r="E23" s="24" t="str">
        <x:v>All</x:v>
      </x:c>
      <x:c r="F23" s="24" t="str">
        <x:v>Project cost</x:v>
      </x:c>
      <x:c r="G23" s="24" t="str">
        <x:v>One time</x:v>
      </x:c>
      <x:c r="H23" s="11" t="str">
        <x:v>Pending</x:v>
      </x:c>
      <x:c r="I23" s="14"/>
      <x:c r="J23" s="14"/>
      <x:c r="K23" s="15" t="str">
        <x:f>IF(H23="Include",IF(COUNT(I23:J23)=2,IF(F23="Offset",J23-I23,I23-J23),""),"")</x:f>
      </x:c>
      <x:c r="L23" s="12" t="str">
        <x:v>Not estimated</x:v>
      </x:c>
      <x:c r="M23" s="12" t="str">
        <x:v>Required capacity; service voltage; utility study fee; response timeline</x:v>
      </x:c>
      <x:c r="N23" s="12"/>
    </x:row>
    <x:row r="24" ht="70" customHeight="1">
      <x:c r="A24" s="24" t="n">
        <x:v>17</x:v>
      </x:c>
      <x:c r="B24" s="25" t="str">
        <x:v>02 Due diligence and approvals</x:v>
      </x:c>
      <x:c r="C24" s="24" t="str">
        <x:v>Phase I environmental assessment</x:v>
      </x:c>
      <x:c r="D24" s="24" t="str">
        <x:v>Initial site/environmental due diligence when appropriate; separate investigation and remediation.</x:v>
      </x:c>
      <x:c r="E24" s="24" t="str">
        <x:v>All</x:v>
      </x:c>
      <x:c r="F24" s="24" t="str">
        <x:v>Project cost</x:v>
      </x:c>
      <x:c r="G24" s="24" t="str">
        <x:v>One time</x:v>
      </x:c>
      <x:c r="H24" s="11" t="str">
        <x:v>Pending</x:v>
      </x:c>
      <x:c r="I24" s="14"/>
      <x:c r="J24" s="14"/>
      <x:c r="K24" s="15" t="str">
        <x:f>IF(H24="Include",IF(COUNT(I24:J24)=2,IF(F24="Offset",J24-I24,I24-J24),""),"")</x:f>
      </x:c>
      <x:c r="L24" s="12" t="str">
        <x:v>Not estimated</x:v>
      </x:c>
      <x:c r="M24" s="12" t="str">
        <x:v>Assessment scope; site history; exclusions</x:v>
      </x:c>
      <x:c r="N24" s="12"/>
    </x:row>
    <x:row r="25" ht="70" customHeight="1">
      <x:c r="A25" s="24" t="n">
        <x:v>18</x:v>
      </x:c>
      <x:c r="B25" s="25" t="str">
        <x:v>02 Due diligence and approvals</x:v>
      </x:c>
      <x:c r="C25" s="24" t="str">
        <x:v>Phase II testing or targeted sampling</x:v>
      </x:c>
      <x:c r="D25" s="24" t="str">
        <x:v>Additional investigation only where conditions warrant it; exclude remediation.</x:v>
      </x:c>
      <x:c r="E25" s="24" t="str">
        <x:v>All</x:v>
      </x:c>
      <x:c r="F25" s="24" t="str">
        <x:v>Project cost</x:v>
      </x:c>
      <x:c r="G25" s="24" t="str">
        <x:v>One time</x:v>
      </x:c>
      <x:c r="H25" s="11" t="str">
        <x:v>Pending</x:v>
      </x:c>
      <x:c r="I25" s="14"/>
      <x:c r="J25" s="14"/>
      <x:c r="K25" s="15" t="str">
        <x:f>IF(H25="Include",IF(COUNT(I25:J25)=2,IF(F25="Offset",J25-I25,I25-J25),""),"")</x:f>
      </x:c>
      <x:c r="L25" s="12" t="str">
        <x:v>Not estimated</x:v>
      </x:c>
      <x:c r="M25" s="12" t="str">
        <x:v>Sampling locations; analytes; lab turnaround; investigation scope</x:v>
      </x:c>
      <x:c r="N25" s="12"/>
    </x:row>
    <x:row r="26" ht="70" customHeight="1">
      <x:c r="A26" s="24" t="n">
        <x:v>19</x:v>
      </x:c>
      <x:c r="B26" s="25" t="str">
        <x:v>02 Due diligence and approvals</x:v>
      </x:c>
      <x:c r="C26" s="24" t="str">
        <x:v>Slab, floor-load and geotechnical testing</x:v>
      </x:c>
      <x:c r="D26" s="24" t="str">
        <x:v>Verify floor flatness, slab capacity, soil and foundation suitability for planned loads.</x:v>
      </x:c>
      <x:c r="E26" s="24" t="str">
        <x:v>DC / 3PL / MFG / Food / DS</x:v>
      </x:c>
      <x:c r="F26" s="24" t="str">
        <x:v>Project cost</x:v>
      </x:c>
      <x:c r="G26" s="24" t="str">
        <x:v>One time</x:v>
      </x:c>
      <x:c r="H26" s="11" t="str">
        <x:v>Pending</x:v>
      </x:c>
      <x:c r="I26" s="14"/>
      <x:c r="J26" s="14"/>
      <x:c r="K26" s="15" t="str">
        <x:f>IF(H26="Include",IF(COUNT(I26:J26)=2,IF(F26="Offset",J26-I26,I26-J26),""),"")</x:f>
      </x:c>
      <x:c r="L26" s="12" t="str">
        <x:v>Not estimated</x:v>
      </x:c>
      <x:c r="M26" s="12" t="str">
        <x:v>Point loads; flatness tolerance; slab testing; equipment/foundation loads</x:v>
      </x:c>
      <x:c r="N26" s="12"/>
    </x:row>
    <x:row r="27" ht="70" customHeight="1">
      <x:c r="A27" s="24" t="n">
        <x:v>20</x:v>
      </x:c>
      <x:c r="B27" s="25" t="str">
        <x:v>02 Due diligence and approvals</x:v>
      </x:c>
      <x:c r="C27" s="24" t="str">
        <x:v>Process-specific operating permits</x:v>
      </x:c>
      <x:c r="D27" s="24" t="str">
        <x:v>Applicable air, wastewater, hazardous-material, pressure-system or occupancy approvals; verify local applicability.</x:v>
      </x:c>
      <x:c r="E27" s="24" t="str">
        <x:v>MFG / Food / DS</x:v>
      </x:c>
      <x:c r="F27" s="24" t="str">
        <x:v>Project cost</x:v>
      </x:c>
      <x:c r="G27" s="24" t="str">
        <x:v>One time</x:v>
      </x:c>
      <x:c r="H27" s="11" t="str">
        <x:v>Pending</x:v>
      </x:c>
      <x:c r="I27" s="14"/>
      <x:c r="J27" s="14"/>
      <x:c r="K27" s="15" t="str">
        <x:f>IF(H27="Include",IF(COUNT(I27:J27)=2,IF(F27="Offset",J27-I27,I27-J27),""),"")</x:f>
      </x:c>
      <x:c r="L27" s="12" t="str">
        <x:v>Not estimated</x:v>
      </x:c>
      <x:c r="M27" s="12" t="str">
        <x:v>Process emissions; waste streams; chemical quantities; applicable authority fees</x:v>
      </x:c>
      <x:c r="N27" s="12"/>
    </x:row>
    <x:row r="28" ht="70" customHeight="1">
      <x:c r="A28" s="18" t="n">
        <x:v>21</x:v>
      </x:c>
      <x:c r="B28" s="19" t="str">
        <x:v>03 Building and site fit-out</x:v>
      </x:c>
      <x:c r="C28" s="18" t="str">
        <x:v>Office and employee-area construction</x:v>
      </x:c>
      <x:c r="D28" s="18" t="str">
        <x:v>Offices, meeting rooms, lockers and break rooms, including finishes and furniture only if scoped.</x:v>
      </x:c>
      <x:c r="E28" s="18" t="str">
        <x:v>All</x:v>
      </x:c>
      <x:c r="F28" s="18" t="str">
        <x:v>Project cost</x:v>
      </x:c>
      <x:c r="G28" s="18" t="str">
        <x:v>One time</x:v>
      </x:c>
      <x:c r="H28" s="20" t="str">
        <x:v>Pending</x:v>
      </x:c>
      <x:c r="I28" s="21"/>
      <x:c r="J28" s="21"/>
      <x:c r="K28" s="22" t="str">
        <x:f>IF(H28="Include",IF(COUNT(I28:J28)=2,IF(F28="Offset",J28-I28,I28-J28),""),"")</x:f>
      </x:c>
      <x:c r="L28" s="23" t="str">
        <x:v>Not estimated</x:v>
      </x:c>
      <x:c r="M28" s="23" t="str">
        <x:v>Area; finishes; furniture scope; accessibility; employee count</x:v>
      </x:c>
      <x:c r="N28" s="23"/>
    </x:row>
    <x:row r="29" ht="70" customHeight="1">
      <x:c r="A29" s="16" t="n">
        <x:v>22</x:v>
      </x:c>
      <x:c r="B29" s="17" t="str">
        <x:v>03 Building and site fit-out</x:v>
      </x:c>
      <x:c r="C29" s="16" t="str">
        <x:v>Restrooms and accessibility alterations</x:v>
      </x:c>
      <x:c r="D29" s="16" t="str">
        <x:v>Required restrooms, accessible routes and related building alterations.</x:v>
      </x:c>
      <x:c r="E29" s="16" t="str">
        <x:v>All</x:v>
      </x:c>
      <x:c r="F29" s="16" t="str">
        <x:v>Project cost</x:v>
      </x:c>
      <x:c r="G29" s="16" t="str">
        <x:v>One time</x:v>
      </x:c>
      <x:c r="H29" s="11" t="str">
        <x:v>Pending</x:v>
      </x:c>
      <x:c r="I29" s="14"/>
      <x:c r="J29" s="14"/>
      <x:c r="K29" s="15" t="str">
        <x:f>IF(H29="Include",IF(COUNT(I29:J29)=2,IF(F29="Offset",J29-I29,I29-J29),""),"")</x:f>
      </x:c>
      <x:c r="L29" s="12" t="str">
        <x:v>Not estimated</x:v>
      </x:c>
      <x:c r="M29" s="12" t="str">
        <x:v>Fixture count; accessible routes; existing conditions</x:v>
      </x:c>
      <x:c r="N29" s="12"/>
    </x:row>
    <x:row r="30" ht="70" customHeight="1">
      <x:c r="A30" s="16" t="n">
        <x:v>23</x:v>
      </x:c>
      <x:c r="B30" s="17" t="str">
        <x:v>03 Building and site fit-out</x:v>
      </x:c>
      <x:c r="C30" s="16" t="str">
        <x:v>Production partitions and controlled rooms</x:v>
      </x:c>
      <x:c r="D30" s="16" t="str">
        <x:v>Process separation and room enclosure; specialized sanitary finishes are in item 51.</x:v>
      </x:c>
      <x:c r="E30" s="16" t="str">
        <x:v>MFG / Food / DS</x:v>
      </x:c>
      <x:c r="F30" s="16" t="str">
        <x:v>Project cost</x:v>
      </x:c>
      <x:c r="G30" s="16" t="str">
        <x:v>One time</x:v>
      </x:c>
      <x:c r="H30" s="11" t="str">
        <x:v>Pending</x:v>
      </x:c>
      <x:c r="I30" s="14"/>
      <x:c r="J30" s="14"/>
      <x:c r="K30" s="15" t="str">
        <x:f>IF(H30="Include",IF(COUNT(I30:J30)=2,IF(F30="Offset",J30-I30,I30-J30),""),"")</x:f>
      </x:c>
      <x:c r="L30" s="12" t="str">
        <x:v>Not estimated</x:v>
      </x:c>
      <x:c r="M30" s="12" t="str">
        <x:v>Area; partition construction; separations; fire rating; process needs</x:v>
      </x:c>
      <x:c r="N30" s="12"/>
    </x:row>
    <x:row r="31" ht="70" customHeight="1">
      <x:c r="A31" s="16" t="n">
        <x:v>24</x:v>
      </x:c>
      <x:c r="B31" s="17" t="str">
        <x:v>03 Building and site fit-out</x:v>
      </x:c>
      <x:c r="C31" s="16" t="str">
        <x:v>Slab repair and structural reinforcement</x:v>
      </x:c>
      <x:c r="D31" s="16" t="str">
        <x:v>Repair, flattening, reinforcement or replacement needed for racks, equipment or traffic.</x:v>
      </x:c>
      <x:c r="E31" s="16" t="str">
        <x:v>All</x:v>
      </x:c>
      <x:c r="F31" s="16" t="str">
        <x:v>Project cost</x:v>
      </x:c>
      <x:c r="G31" s="16" t="str">
        <x:v>One time</x:v>
      </x:c>
      <x:c r="H31" s="11" t="str">
        <x:v>Pending</x:v>
      </x:c>
      <x:c r="I31" s="14"/>
      <x:c r="J31" s="14"/>
      <x:c r="K31" s="15" t="str">
        <x:f>IF(H31="Include",IF(COUNT(I31:J31)=2,IF(F31="Offset",J31-I31,I31-J31),""),"")</x:f>
      </x:c>
      <x:c r="L31" s="12" t="str">
        <x:v>Not estimated</x:v>
      </x:c>
      <x:c r="M31" s="12" t="str">
        <x:v>Area; load/flatness criteria; slab condition; repair method</x:v>
      </x:c>
      <x:c r="N31" s="12"/>
    </x:row>
    <x:row r="32" ht="70" customHeight="1">
      <x:c r="A32" s="16" t="n">
        <x:v>25</x:v>
      </x:c>
      <x:c r="B32" s="17" t="str">
        <x:v>03 Building and site fit-out</x:v>
      </x:c>
      <x:c r="C32" s="16" t="str">
        <x:v>Equipment foundations, pits and trenches</x:v>
      </x:c>
      <x:c r="D32" s="16" t="str">
        <x:v>Machine pads, vibration isolation bases and process pits; separate machine rigging.</x:v>
      </x:c>
      <x:c r="E32" s="16" t="str">
        <x:v>MFG / Food / DS</x:v>
      </x:c>
      <x:c r="F32" s="16" t="str">
        <x:v>Project cost</x:v>
      </x:c>
      <x:c r="G32" s="16" t="str">
        <x:v>One time</x:v>
      </x:c>
      <x:c r="H32" s="11" t="str">
        <x:v>Pending</x:v>
      </x:c>
      <x:c r="I32" s="14"/>
      <x:c r="J32" s="14"/>
      <x:c r="K32" s="15" t="str">
        <x:f>IF(H32="Include",IF(COUNT(I32:J32)=2,IF(F32="Offset",J32-I32,I32-J32),""),"")</x:f>
      </x:c>
      <x:c r="L32" s="12" t="str">
        <x:v>Not estimated</x:v>
      </x:c>
      <x:c r="M32" s="12" t="str">
        <x:v>Machine loads; vibration tolerances; dimensions; excavation</x:v>
      </x:c>
      <x:c r="N32" s="12"/>
    </x:row>
    <x:row r="33" ht="70" customHeight="1">
      <x:c r="A33" s="16" t="n">
        <x:v>26</x:v>
      </x:c>
      <x:c r="B33" s="17" t="str">
        <x:v>03 Building and site fit-out</x:v>
      </x:c>
      <x:c r="C33" s="16" t="str">
        <x:v>Mezzanines, stairs and guards</x:v>
      </x:c>
      <x:c r="D33" s="16" t="str">
        <x:v>New or relocated mezzanine structure and access systems; avoid overlap with rack-supported platforms.</x:v>
      </x:c>
      <x:c r="E33" s="16" t="str">
        <x:v>All</x:v>
      </x:c>
      <x:c r="F33" s="16" t="str">
        <x:v>Project cost</x:v>
      </x:c>
      <x:c r="G33" s="16" t="str">
        <x:v>One time</x:v>
      </x:c>
      <x:c r="H33" s="11" t="str">
        <x:v>Pending</x:v>
      </x:c>
      <x:c r="I33" s="14"/>
      <x:c r="J33" s="14"/>
      <x:c r="K33" s="15" t="str">
        <x:f>IF(H33="Include",IF(COUNT(I33:J33)=2,IF(F33="Offset",J33-I33,I33-J33),""),"")</x:f>
      </x:c>
      <x:c r="L33" s="12" t="str">
        <x:v>Not estimated</x:v>
      </x:c>
      <x:c r="M33" s="12" t="str">
        <x:v>Live load; structure; access; guards; fire/permit conditions</x:v>
      </x:c>
      <x:c r="N33" s="12"/>
    </x:row>
    <x:row r="34" ht="70" customHeight="1">
      <x:c r="A34" s="16" t="n">
        <x:v>27</x:v>
      </x:c>
      <x:c r="B34" s="17" t="str">
        <x:v>03 Building and site fit-out</x:v>
      </x:c>
      <x:c r="C34" s="16" t="str">
        <x:v>Dock doors, levelers and seals</x:v>
      </x:c>
      <x:c r="D34" s="16" t="str">
        <x:v>Dock equipment, doors, bumpers, shelters and installation.</x:v>
      </x:c>
      <x:c r="E34" s="16" t="str">
        <x:v>DC / 3PL / MFG / Food / DS</x:v>
      </x:c>
      <x:c r="F34" s="16" t="str">
        <x:v>Project cost</x:v>
      </x:c>
      <x:c r="G34" s="16" t="str">
        <x:v>One time</x:v>
      </x:c>
      <x:c r="H34" s="11" t="str">
        <x:v>Pending</x:v>
      </x:c>
      <x:c r="I34" s="14"/>
      <x:c r="J34" s="14"/>
      <x:c r="K34" s="15" t="str">
        <x:f>IF(H34="Include",IF(COUNT(I34:J34)=2,IF(F34="Offset",J34-I34,I34-J34),""),"")</x:f>
      </x:c>
      <x:c r="L34" s="12" t="str">
        <x:v>Not estimated</x:v>
      </x:c>
      <x:c r="M34" s="12" t="str">
        <x:v>Door count; trailer mix; dock heights; equipment ratings</x:v>
      </x:c>
      <x:c r="N34" s="12"/>
    </x:row>
    <x:row r="35" ht="70" customHeight="1">
      <x:c r="A35" s="16" t="n">
        <x:v>28</x:v>
      </x:c>
      <x:c r="B35" s="17" t="str">
        <x:v>03 Building and site fit-out</x:v>
      </x:c>
      <x:c r="C35" s="16" t="str">
        <x:v>Yard, paving, fencing and gates</x:v>
      </x:c>
      <x:c r="D35" s="16" t="str">
        <x:v>Exterior modifications for trailers, loading, storage, security and traffic flow.</x:v>
      </x:c>
      <x:c r="E35" s="16" t="str">
        <x:v>All</x:v>
      </x:c>
      <x:c r="F35" s="16" t="str">
        <x:v>Project cost</x:v>
      </x:c>
      <x:c r="G35" s="16" t="str">
        <x:v>One time</x:v>
      </x:c>
      <x:c r="H35" s="11" t="str">
        <x:v>Pending</x:v>
      </x:c>
      <x:c r="I35" s="14"/>
      <x:c r="J35" s="14"/>
      <x:c r="K35" s="15" t="str">
        <x:f>IF(H35="Include",IF(COUNT(I35:J35)=2,IF(F35="Offset",J35-I35,I35-J35),""),"")</x:f>
      </x:c>
      <x:c r="L35" s="12" t="str">
        <x:v>Not estimated</x:v>
      </x:c>
      <x:c r="M35" s="12" t="str">
        <x:v>Yard geometry; trailer positions; pavement loading; scope of fencing</x:v>
      </x:c>
      <x:c r="N35" s="12"/>
    </x:row>
    <x:row r="36" ht="70" customHeight="1">
      <x:c r="A36" s="16" t="n">
        <x:v>29</x:v>
      </x:c>
      <x:c r="B36" s="17" t="str">
        <x:v>03 Building and site fit-out</x:v>
      </x:c>
      <x:c r="C36" s="16" t="str">
        <x:v>Sprinkler and fire-alarm construction</x:v>
      </x:c>
      <x:c r="D36" s="16" t="str">
        <x:v>Physical fire-protection upgrades; design/review is in item 14 and ongoing service in item 118.</x:v>
      </x:c>
      <x:c r="E36" s="16" t="str">
        <x:v>All</x:v>
      </x:c>
      <x:c r="F36" s="16" t="str">
        <x:v>Project cost</x:v>
      </x:c>
      <x:c r="G36" s="16" t="str">
        <x:v>One time</x:v>
      </x:c>
      <x:c r="H36" s="11" t="str">
        <x:v>Pending</x:v>
      </x:c>
      <x:c r="I36" s="14"/>
      <x:c r="J36" s="14"/>
      <x:c r="K36" s="15" t="str">
        <x:f>IF(H36="Include",IF(COUNT(I36:J36)=2,IF(F36="Offset",J36-I36,I36-J36),""),"")</x:f>
      </x:c>
      <x:c r="L36" s="12" t="str">
        <x:v>Not estimated</x:v>
      </x:c>
      <x:c r="M36" s="12" t="str">
        <x:v>Approved storage/process design; water supply; sprinkler/alarm scope</x:v>
      </x:c>
      <x:c r="N36" s="12"/>
    </x:row>
    <x:row r="37" ht="70" customHeight="1">
      <x:c r="A37" s="16" t="n">
        <x:v>30</x:v>
      </x:c>
      <x:c r="B37" s="17" t="str">
        <x:v>03 Building and site fit-out</x:v>
      </x:c>
      <x:c r="C37" s="16" t="str">
        <x:v>General contractor mobilization and overhead</x:v>
      </x:c>
      <x:c r="D37" s="16" t="str">
        <x:v>Site supervision, temporary facilities, safety and general conditions; do not add a second markup to all-in bids.</x:v>
      </x:c>
      <x:c r="E37" s="16" t="str">
        <x:v>All</x:v>
      </x:c>
      <x:c r="F37" s="16" t="str">
        <x:v>Project cost</x:v>
      </x:c>
      <x:c r="G37" s="16" t="str">
        <x:v>One time</x:v>
      </x:c>
      <x:c r="H37" s="11" t="str">
        <x:v>Pending</x:v>
      </x:c>
      <x:c r="I37" s="14"/>
      <x:c r="J37" s="14"/>
      <x:c r="K37" s="15" t="str">
        <x:f>IF(H37="Include",IF(COUNT(I37:J37)=2,IF(F37="Offset",J37-I37,I37-J37),""),"")</x:f>
      </x:c>
      <x:c r="L37" s="12" t="str">
        <x:v>Not estimated</x:v>
      </x:c>
      <x:c r="M37" s="12" t="str">
        <x:v>Duration; phasing; site supervision; temporary works; included markup</x:v>
      </x:c>
      <x:c r="N37" s="12"/>
    </x:row>
    <x:row r="38" ht="70" customHeight="1">
      <x:c r="A38" s="26" t="n">
        <x:v>31</x:v>
      </x:c>
      <x:c r="B38" s="27" t="str">
        <x:v>04 Power and process infrastructure</x:v>
      </x:c>
      <x:c r="C38" s="26" t="str">
        <x:v>Utility service upgrades and capacity charges</x:v>
      </x:c>
      <x:c r="D38" s="26" t="str">
        <x:v>Transformer/service work and utility charges needed to deliver required capacity; studies are in item 16.</x:v>
      </x:c>
      <x:c r="E38" s="26" t="str">
        <x:v>All</x:v>
      </x:c>
      <x:c r="F38" s="26" t="str">
        <x:v>Project cost</x:v>
      </x:c>
      <x:c r="G38" s="26" t="str">
        <x:v>One time</x:v>
      </x:c>
      <x:c r="H38" s="20" t="str">
        <x:v>Pending</x:v>
      </x:c>
      <x:c r="I38" s="21"/>
      <x:c r="J38" s="21"/>
      <x:c r="K38" s="22" t="str">
        <x:f>IF(H38="Include",IF(COUNT(I38:J38)=2,IF(F38="Offset",J38-I38,I38-J38),""),"")</x:f>
      </x:c>
      <x:c r="L38" s="23" t="str">
        <x:v>Not estimated</x:v>
      </x:c>
      <x:c r="M38" s="23" t="str">
        <x:v>Written utility scope; delivered capacity; energization date; charges</x:v>
      </x:c>
      <x:c r="N38" s="23"/>
    </x:row>
    <x:row r="39" ht="70" customHeight="1">
      <x:c r="A39" s="24" t="n">
        <x:v>32</x:v>
      </x:c>
      <x:c r="B39" s="25" t="str">
        <x:v>04 Power and process infrastructure</x:v>
      </x:c>
      <x:c r="C39" s="24" t="str">
        <x:v>Electrical distribution and machine circuits</x:v>
      </x:c>
      <x:c r="D39" s="24" t="str">
        <x:v>Switchgear, panels, busway and new branch circuits to connection points; final hookup is in item 78.</x:v>
      </x:c>
      <x:c r="E39" s="24" t="str">
        <x:v>All</x:v>
      </x:c>
      <x:c r="F39" s="24" t="str">
        <x:v>Project cost</x:v>
      </x:c>
      <x:c r="G39" s="24" t="str">
        <x:v>One time</x:v>
      </x:c>
      <x:c r="H39" s="11" t="str">
        <x:v>Pending</x:v>
      </x:c>
      <x:c r="I39" s="14"/>
      <x:c r="J39" s="14"/>
      <x:c r="K39" s="15" t="str">
        <x:f>IF(H39="Include",IF(COUNT(I39:J39)=2,IF(F39="Offset",J39-I39,I39-J39),""),"")</x:f>
      </x:c>
      <x:c r="L39" s="12" t="str">
        <x:v>Not estimated</x:v>
      </x:c>
      <x:c r="M39" s="12" t="str">
        <x:v>Demand/load schedule; voltage; panel/circuit counts; connection boundaries</x:v>
      </x:c>
      <x:c r="N39" s="12"/>
    </x:row>
    <x:row r="40" ht="70" customHeight="1">
      <x:c r="A40" s="24" t="n">
        <x:v>33</x:v>
      </x:c>
      <x:c r="B40" s="25" t="str">
        <x:v>04 Power and process infrastructure</x:v>
      </x:c>
      <x:c r="C40" s="24" t="str">
        <x:v>Lighting and controls</x:v>
      </x:c>
      <x:c r="D40" s="24" t="str">
        <x:v>Warehouse, production, office and exterior lighting, including task lighting and controls.</x:v>
      </x:c>
      <x:c r="E40" s="24" t="str">
        <x:v>All</x:v>
      </x:c>
      <x:c r="F40" s="24" t="str">
        <x:v>Project cost</x:v>
      </x:c>
      <x:c r="G40" s="24" t="str">
        <x:v>One time</x:v>
      </x:c>
      <x:c r="H40" s="11" t="str">
        <x:v>Pending</x:v>
      </x:c>
      <x:c r="I40" s="14"/>
      <x:c r="J40" s="14"/>
      <x:c r="K40" s="15" t="str">
        <x:f>IF(H40="Include",IF(COUNT(I40:J40)=2,IF(F40="Offset",J40-I40,I40-J40),""),"")</x:f>
      </x:c>
      <x:c r="L40" s="12" t="str">
        <x:v>Not estimated</x:v>
      </x:c>
      <x:c r="M40" s="12" t="str">
        <x:v>Illuminance needs; fixtures; zones; controls; installation</x:v>
      </x:c>
      <x:c r="N40" s="12"/>
    </x:row>
    <x:row r="41" ht="70" customHeight="1">
      <x:c r="A41" s="24" t="n">
        <x:v>34</x:v>
      </x:c>
      <x:c r="B41" s="25" t="str">
        <x:v>04 Power and process infrastructure</x:v>
      </x:c>
      <x:c r="C41" s="24" t="str">
        <x:v>General HVAC and ventilation</x:v>
      </x:c>
      <x:c r="D41" s="24" t="str">
        <x:v>Comfort cooling, heating, ventilation and balancing; special process air is in item 52.</x:v>
      </x:c>
      <x:c r="E41" s="24" t="str">
        <x:v>All</x:v>
      </x:c>
      <x:c r="F41" s="24" t="str">
        <x:v>Project cost</x:v>
      </x:c>
      <x:c r="G41" s="24" t="str">
        <x:v>One time</x:v>
      </x:c>
      <x:c r="H41" s="11" t="str">
        <x:v>Pending</x:v>
      </x:c>
      <x:c r="I41" s="14"/>
      <x:c r="J41" s="14"/>
      <x:c r="K41" s="15" t="str">
        <x:f>IF(H41="Include",IF(COUNT(I41:J41)=2,IF(F41="Offset",J41-I41,I41-J41),""),"")</x:f>
      </x:c>
      <x:c r="L41" s="12" t="str">
        <x:v>Not estimated</x:v>
      </x:c>
      <x:c r="M41" s="12" t="str">
        <x:v>Heat load; ventilation; outdoor conditions; operating hours; balancing</x:v>
      </x:c>
      <x:c r="N41" s="12"/>
    </x:row>
    <x:row r="42" ht="70" customHeight="1">
      <x:c r="A42" s="24" t="n">
        <x:v>35</x:v>
      </x:c>
      <x:c r="B42" s="25" t="str">
        <x:v>04 Power and process infrastructure</x:v>
      </x:c>
      <x:c r="C42" s="24" t="str">
        <x:v>Compressed-air system</x:v>
      </x:c>
      <x:c r="D42" s="24" t="str">
        <x:v>Compressors, dryers, receivers and distribution; exclude moving existing compressors priced in category 08.</x:v>
      </x:c>
      <x:c r="E42" s="24" t="str">
        <x:v>MFG / Food / DS</x:v>
      </x:c>
      <x:c r="F42" s="24" t="str">
        <x:v>Project cost</x:v>
      </x:c>
      <x:c r="G42" s="24" t="str">
        <x:v>One time</x:v>
      </x:c>
      <x:c r="H42" s="11" t="str">
        <x:v>Pending</x:v>
      </x:c>
      <x:c r="I42" s="14"/>
      <x:c r="J42" s="14"/>
      <x:c r="K42" s="15" t="str">
        <x:f>IF(H42="Include",IF(COUNT(I42:J42)=2,IF(F42="Offset",J42-I42,I42-J42),""),"")</x:f>
      </x:c>
      <x:c r="L42" s="12" t="str">
        <x:v>Not estimated</x:v>
      </x:c>
      <x:c r="M42" s="12" t="str">
        <x:v>Delivered flow/pressure; air quality; redundancy; distribution length</x:v>
      </x:c>
      <x:c r="N42" s="12"/>
    </x:row>
    <x:row r="43" ht="70" customHeight="1">
      <x:c r="A43" s="24" t="n">
        <x:v>36</x:v>
      </x:c>
      <x:c r="B43" s="25" t="str">
        <x:v>04 Power and process infrastructure</x:v>
      </x:c>
      <x:c r="C43" s="24" t="str">
        <x:v>Process gases, steam and fuel systems</x:v>
      </x:c>
      <x:c r="D43" s="24" t="str">
        <x:v>Gas systems, boilers, steam lines and associated safety equipment, where applicable.</x:v>
      </x:c>
      <x:c r="E43" s="24" t="str">
        <x:v>MFG / Food / DS</x:v>
      </x:c>
      <x:c r="F43" s="24" t="str">
        <x:v>Project cost</x:v>
      </x:c>
      <x:c r="G43" s="24" t="str">
        <x:v>One time</x:v>
      </x:c>
      <x:c r="H43" s="11" t="str">
        <x:v>Pending</x:v>
      </x:c>
      <x:c r="I43" s="14"/>
      <x:c r="J43" s="14"/>
      <x:c r="K43" s="15" t="str">
        <x:f>IF(H43="Include",IF(COUNT(I43:J43)=2,IF(F43="Offset",J43-I43,I43-J43),""),"")</x:f>
      </x:c>
      <x:c r="L43" s="12" t="str">
        <x:v>Not estimated</x:v>
      </x:c>
      <x:c r="M43" s="12" t="str">
        <x:v>Gas/steam demand; pressure; purity; boiler/process requirements</x:v>
      </x:c>
      <x:c r="N43" s="12"/>
    </x:row>
    <x:row r="44" ht="70" customHeight="1">
      <x:c r="A44" s="24" t="n">
        <x:v>37</x:v>
      </x:c>
      <x:c r="B44" s="25" t="str">
        <x:v>04 Power and process infrastructure</x:v>
      </x:c>
      <x:c r="C44" s="24" t="str">
        <x:v>Process water and treatment</x:v>
      </x:c>
      <x:c r="D44" s="24" t="str">
        <x:v>Water distribution, filtration, purification or softening required by the process.</x:v>
      </x:c>
      <x:c r="E44" s="24" t="str">
        <x:v>MFG / Food / DS</x:v>
      </x:c>
      <x:c r="F44" s="24" t="str">
        <x:v>Project cost</x:v>
      </x:c>
      <x:c r="G44" s="24" t="str">
        <x:v>One time</x:v>
      </x:c>
      <x:c r="H44" s="11" t="str">
        <x:v>Pending</x:v>
      </x:c>
      <x:c r="I44" s="14"/>
      <x:c r="J44" s="14"/>
      <x:c r="K44" s="15" t="str">
        <x:f>IF(H44="Include",IF(COUNT(I44:J44)=2,IF(F44="Offset",J44-I44,I44-J44),""),"")</x:f>
      </x:c>
      <x:c r="L44" s="12" t="str">
        <x:v>Not estimated</x:v>
      </x:c>
      <x:c r="M44" s="12" t="str">
        <x:v>Flow; pressure; required quality; treatment and distribution</x:v>
      </x:c>
      <x:c r="N44" s="12"/>
    </x:row>
    <x:row r="45" ht="70" customHeight="1">
      <x:c r="A45" s="24" t="n">
        <x:v>38</x:v>
      </x:c>
      <x:c r="B45" s="25" t="str">
        <x:v>04 Power and process infrastructure</x:v>
      </x:c>
      <x:c r="C45" s="24" t="str">
        <x:v>Drains, sewer and wastewater pretreatment</x:v>
      </x:c>
      <x:c r="D45" s="24" t="str">
        <x:v>Process drainage, waste lines and pretreatment systems; permit fees are in item 20.</x:v>
      </x:c>
      <x:c r="E45" s="24" t="str">
        <x:v>MFG / Food / DS</x:v>
      </x:c>
      <x:c r="F45" s="24" t="str">
        <x:v>Project cost</x:v>
      </x:c>
      <x:c r="G45" s="24" t="str">
        <x:v>One time</x:v>
      </x:c>
      <x:c r="H45" s="11" t="str">
        <x:v>Pending</x:v>
      </x:c>
      <x:c r="I45" s="14"/>
      <x:c r="J45" s="14"/>
      <x:c r="K45" s="15" t="str">
        <x:f>IF(H45="Include",IF(COUNT(I45:J45)=2,IF(F45="Offset",J45-I45,I45-J45),""),"")</x:f>
      </x:c>
      <x:c r="L45" s="12" t="str">
        <x:v>Not estimated</x:v>
      </x:c>
      <x:c r="M45" s="12" t="str">
        <x:v>Flow/composition; discharge conditions; pretreatment; trench length</x:v>
      </x:c>
      <x:c r="N45" s="12"/>
    </x:row>
    <x:row r="46" ht="70" customHeight="1">
      <x:c r="A46" s="24" t="n">
        <x:v>39</x:v>
      </x:c>
      <x:c r="B46" s="25" t="str">
        <x:v>04 Power and process infrastructure</x:v>
      </x:c>
      <x:c r="C46" s="24" t="str">
        <x:v>Dust collection, exhaust and emissions controls</x:v>
      </x:c>
      <x:c r="D46" s="24" t="str">
        <x:v>Source extraction, filtration and air-pollution control equipment, including combustible-dust design if relevant.</x:v>
      </x:c>
      <x:c r="E46" s="24" t="str">
        <x:v>MFG / Food / DS</x:v>
      </x:c>
      <x:c r="F46" s="24" t="str">
        <x:v>Project cost</x:v>
      </x:c>
      <x:c r="G46" s="24" t="str">
        <x:v>One time</x:v>
      </x:c>
      <x:c r="H46" s="11" t="str">
        <x:v>Pending</x:v>
      </x:c>
      <x:c r="I46" s="14"/>
      <x:c r="J46" s="14"/>
      <x:c r="K46" s="15" t="str">
        <x:f>IF(H46="Include",IF(COUNT(I46:J46)=2,IF(F46="Offset",J46-I46,I46-J46),""),"")</x:f>
      </x:c>
      <x:c r="L46" s="12" t="str">
        <x:v>Not estimated</x:v>
      </x:c>
      <x:c r="M46" s="12" t="str">
        <x:v>Capture volume; material/dust properties; filter/control design</x:v>
      </x:c>
      <x:c r="N46" s="12"/>
    </x:row>
    <x:row r="47" ht="70" customHeight="1">
      <x:c r="A47" s="24" t="n">
        <x:v>40</x:v>
      </x:c>
      <x:c r="B47" s="25" t="str">
        <x:v>04 Power and process infrastructure</x:v>
      </x:c>
      <x:c r="C47" s="24" t="str">
        <x:v>Backup power and continuity systems</x:v>
      </x:c>
      <x:c r="D47" s="24" t="str">
        <x:v>Generator, UPS, transfer switch and associated installation, fuel storage and testing.</x:v>
      </x:c>
      <x:c r="E47" s="24" t="str">
        <x:v>All</x:v>
      </x:c>
      <x:c r="F47" s="24" t="str">
        <x:v>Project cost</x:v>
      </x:c>
      <x:c r="G47" s="24" t="str">
        <x:v>One time</x:v>
      </x:c>
      <x:c r="H47" s="11" t="str">
        <x:v>Pending</x:v>
      </x:c>
      <x:c r="I47" s="14"/>
      <x:c r="J47" s="14"/>
      <x:c r="K47" s="15" t="str">
        <x:f>IF(H47="Include",IF(COUNT(I47:J47)=2,IF(F47="Offset",J47-I47,I47-J47),""),"")</x:f>
      </x:c>
      <x:c r="L47" s="12" t="str">
        <x:v>Not estimated</x:v>
      </x:c>
      <x:c r="M47" s="12" t="str">
        <x:v>Critical loads; runtime; transfer behavior; testing; fuel arrangement</x:v>
      </x:c>
      <x:c r="N47" s="12"/>
    </x:row>
    <x:row r="48" ht="70" customHeight="1">
      <x:c r="A48" s="18" t="n">
        <x:v>41</x:v>
      </x:c>
      <x:c r="B48" s="19" t="str">
        <x:v>05 Storage and material handling</x:v>
      </x:c>
      <x:c r="C48" s="18" t="str">
        <x:v>New pallet rack and shelving purchase</x:v>
      </x:c>
      <x:c r="D48" s="18" t="str">
        <x:v>New storage equipment; reused rack dismantling/transport/reassembly belong in item 72.</x:v>
      </x:c>
      <x:c r="E48" s="18" t="str">
        <x:v>DC / 3PL / MFG / Food / DS</x:v>
      </x:c>
      <x:c r="F48" s="18" t="str">
        <x:v>Project cost</x:v>
      </x:c>
      <x:c r="G48" s="18" t="str">
        <x:v>One time</x:v>
      </x:c>
      <x:c r="H48" s="20" t="str">
        <x:v>Pending</x:v>
      </x:c>
      <x:c r="I48" s="21"/>
      <x:c r="J48" s="21"/>
      <x:c r="K48" s="22" t="str">
        <x:f>IF(H48="Include",IF(COUNT(I48:J48)=2,IF(F48="Offset",J48-I48,I48-J48),""),"")</x:f>
      </x:c>
      <x:c r="L48" s="23" t="str">
        <x:v>Not estimated</x:v>
      </x:c>
      <x:c r="M48" s="23" t="str">
        <x:v>Actual pallet/load sizes; positions; rack type; storage restrictions</x:v>
      </x:c>
      <x:c r="N48" s="23"/>
    </x:row>
    <x:row r="49" ht="70" customHeight="1">
      <x:c r="A49" s="16" t="n">
        <x:v>42</x:v>
      </x:c>
      <x:c r="B49" s="17" t="str">
        <x:v>05 Storage and material handling</x:v>
      </x:c>
      <x:c r="C49" s="16" t="str">
        <x:v>New rack installation and anchorage</x:v>
      </x:c>
      <x:c r="D49" s="16" t="str">
        <x:v>Labor, anchors, protection and inspection for newly purchased rack; separate engineering/permits.</x:v>
      </x:c>
      <x:c r="E49" s="16" t="str">
        <x:v>DC / 3PL / MFG / Food / DS</x:v>
      </x:c>
      <x:c r="F49" s="16" t="str">
        <x:v>Project cost</x:v>
      </x:c>
      <x:c r="G49" s="16" t="str">
        <x:v>One time</x:v>
      </x:c>
      <x:c r="H49" s="11" t="str">
        <x:v>Pending</x:v>
      </x:c>
      <x:c r="I49" s="14"/>
      <x:c r="J49" s="14"/>
      <x:c r="K49" s="15" t="str">
        <x:f>IF(H49="Include",IF(COUNT(I49:J49)=2,IF(F49="Offset",J49-I49,I49-J49),""),"")</x:f>
      </x:c>
      <x:c r="L49" s="12" t="str">
        <x:v>Not estimated</x:v>
      </x:c>
      <x:c r="M49" s="12" t="str">
        <x:v>Approved rack plan; bays; anchor quantities; install access</x:v>
      </x:c>
      <x:c r="N49" s="12"/>
    </x:row>
    <x:row r="50" ht="70" customHeight="1">
      <x:c r="A50" s="16" t="n">
        <x:v>43</x:v>
      </x:c>
      <x:c r="B50" s="17" t="str">
        <x:v>05 Storage and material handling</x:v>
      </x:c>
      <x:c r="C50" s="16" t="str">
        <x:v>Pick modules and work platforms</x:v>
      </x:c>
      <x:c r="D50" s="16" t="str">
        <x:v>Order-picking structures and stations; exclude mezzanine structure already in item 26.</x:v>
      </x:c>
      <x:c r="E50" s="16" t="str">
        <x:v>DC / 3PL</x:v>
      </x:c>
      <x:c r="F50" s="16" t="str">
        <x:v>Project cost</x:v>
      </x:c>
      <x:c r="G50" s="16" t="str">
        <x:v>One time</x:v>
      </x:c>
      <x:c r="H50" s="11" t="str">
        <x:v>Pending</x:v>
      </x:c>
      <x:c r="I50" s="14"/>
      <x:c r="J50" s="14"/>
      <x:c r="K50" s="15" t="str">
        <x:f>IF(H50="Include",IF(COUNT(I50:J50)=2,IF(F50="Offset",J50-I50,I50-J50),""),"")</x:f>
      </x:c>
      <x:c r="L50" s="12" t="str">
        <x:v>Not estimated</x:v>
      </x:c>
      <x:c r="M50" s="12" t="str">
        <x:v>Pick-face count; replenishment method; platform/load scope</x:v>
      </x:c>
      <x:c r="N50" s="12"/>
    </x:row>
    <x:row r="51" ht="70" customHeight="1">
      <x:c r="A51" s="16" t="n">
        <x:v>44</x:v>
      </x:c>
      <x:c r="B51" s="17" t="str">
        <x:v>05 Storage and material handling</x:v>
      </x:c>
      <x:c r="C51" s="16" t="str">
        <x:v>Conveyor and sortation systems</x:v>
      </x:c>
      <x:c r="D51" s="16" t="str">
        <x:v>New or upgraded conveyor/sorter hardware and installation; moving existing equipment belongs in category 08.</x:v>
      </x:c>
      <x:c r="E51" s="16" t="str">
        <x:v>DC / 3PL / MFG</x:v>
      </x:c>
      <x:c r="F51" s="16" t="str">
        <x:v>Project cost</x:v>
      </x:c>
      <x:c r="G51" s="16" t="str">
        <x:v>One time</x:v>
      </x:c>
      <x:c r="H51" s="11" t="str">
        <x:v>Pending</x:v>
      </x:c>
      <x:c r="I51" s="14"/>
      <x:c r="J51" s="14"/>
      <x:c r="K51" s="15" t="str">
        <x:f>IF(H51="Include",IF(COUNT(I51:J51)=2,IF(F51="Offset",J51-I51,I51-J51),""),"")</x:f>
      </x:c>
      <x:c r="L51" s="12" t="str">
        <x:v>Not estimated</x:v>
      </x:c>
      <x:c r="M51" s="12" t="str">
        <x:v>Throughput; product dimensions; controls; install and acceptance scope</x:v>
      </x:c>
      <x:c r="N51" s="12"/>
    </x:row>
    <x:row r="52" ht="70" customHeight="1">
      <x:c r="A52" s="16" t="n">
        <x:v>45</x:v>
      </x:c>
      <x:c r="B52" s="17" t="str">
        <x:v>05 Storage and material handling</x:v>
      </x:c>
      <x:c r="C52" s="16" t="str">
        <x:v>Automation, robotics and controls</x:v>
      </x:c>
      <x:c r="D52" s="16" t="str">
        <x:v>AS/RS, mobile robots, PLCs and automation integration; separate enterprise software in item 63.</x:v>
      </x:c>
      <x:c r="E52" s="16" t="str">
        <x:v>DC / 3PL / MFG</x:v>
      </x:c>
      <x:c r="F52" s="16" t="str">
        <x:v>Project cost</x:v>
      </x:c>
      <x:c r="G52" s="16" t="str">
        <x:v>One time</x:v>
      </x:c>
      <x:c r="H52" s="11" t="str">
        <x:v>Pending</x:v>
      </x:c>
      <x:c r="I52" s="14"/>
      <x:c r="J52" s="14"/>
      <x:c r="K52" s="15" t="str">
        <x:f>IF(H52="Include",IF(COUNT(I52:J52)=2,IF(F52="Offset",J52-I52,I52-J52),""),"")</x:f>
      </x:c>
      <x:c r="L52" s="12" t="str">
        <x:v>Not estimated</x:v>
      </x:c>
      <x:c r="M52" s="12" t="str">
        <x:v>Actual product/order profile; exceptions; integration; support</x:v>
      </x:c>
      <x:c r="N52" s="12"/>
    </x:row>
    <x:row r="53" ht="70" customHeight="1">
      <x:c r="A53" s="16" t="n">
        <x:v>46</x:v>
      </x:c>
      <x:c r="B53" s="17" t="str">
        <x:v>05 Storage and material handling</x:v>
      </x:c>
      <x:c r="C53" s="16" t="str">
        <x:v>Forklifts and other mobile equipment</x:v>
      </x:c>
      <x:c r="D53" s="16" t="str">
        <x:v>New equipment or replacement purchases/leases required by the destination; moving existing units belongs in item 75.</x:v>
      </x:c>
      <x:c r="E53" s="16" t="str">
        <x:v>DC / 3PL / MFG / Food / DS</x:v>
      </x:c>
      <x:c r="F53" s="16" t="str">
        <x:v>Project cost</x:v>
      </x:c>
      <x:c r="G53" s="16" t="str">
        <x:v>One time</x:v>
      </x:c>
      <x:c r="H53" s="11" t="str">
        <x:v>Pending</x:v>
      </x:c>
      <x:c r="I53" s="14"/>
      <x:c r="J53" s="14"/>
      <x:c r="K53" s="15" t="str">
        <x:f>IF(H53="Include",IF(COUNT(I53:J53)=2,IF(F53="Offset",J53-I53,I53-J53),""),"")</x:f>
      </x:c>
      <x:c r="L53" s="12" t="str">
        <x:v>Not estimated</x:v>
      </x:c>
      <x:c r="M53" s="12" t="str">
        <x:v>Load weight; lift height; aisle geometry; duty cycle; lease terms</x:v>
      </x:c>
      <x:c r="N53" s="12"/>
    </x:row>
    <x:row r="54" ht="70" customHeight="1">
      <x:c r="A54" s="16" t="n">
        <x:v>47</x:v>
      </x:c>
      <x:c r="B54" s="17" t="str">
        <x:v>05 Storage and material handling</x:v>
      </x:c>
      <x:c r="C54" s="16" t="str">
        <x:v>Battery charging and fueling stations</x:v>
      </x:c>
      <x:c r="D54" s="16" t="str">
        <x:v>Charging infrastructure, battery rooms, ventilation and fueling equipment.</x:v>
      </x:c>
      <x:c r="E54" s="16" t="str">
        <x:v>DC / 3PL / MFG / Food / DS</x:v>
      </x:c>
      <x:c r="F54" s="16" t="str">
        <x:v>Project cost</x:v>
      </x:c>
      <x:c r="G54" s="16" t="str">
        <x:v>One time</x:v>
      </x:c>
      <x:c r="H54" s="11" t="str">
        <x:v>Pending</x:v>
      </x:c>
      <x:c r="I54" s="14"/>
      <x:c r="J54" s="14"/>
      <x:c r="K54" s="15" t="str">
        <x:f>IF(H54="Include",IF(COUNT(I54:J54)=2,IF(F54="Offset",J54-I54,I54-J54),""),"")</x:f>
      </x:c>
      <x:c r="L54" s="12" t="str">
        <x:v>Not estimated</x:v>
      </x:c>
      <x:c r="M54" s="12" t="str">
        <x:v>Battery chemistry; duty cycle; charger load; ventilation; fueling needs</x:v>
      </x:c>
      <x:c r="N54" s="12"/>
    </x:row>
    <x:row r="55" ht="70" customHeight="1">
      <x:c r="A55" s="16" t="n">
        <x:v>48</x:v>
      </x:c>
      <x:c r="B55" s="17" t="str">
        <x:v>05 Storage and material handling</x:v>
      </x:c>
      <x:c r="C55" s="16" t="str">
        <x:v>Packaging and fulfillment workstations</x:v>
      </x:c>
      <x:c r="D55" s="16" t="str">
        <x:v>Pack benches, scales, pallet wrappers and shipping stations; production packaging lines belong in process scope.</x:v>
      </x:c>
      <x:c r="E55" s="16" t="str">
        <x:v>DC / 3PL / Food / DS</x:v>
      </x:c>
      <x:c r="F55" s="16" t="str">
        <x:v>Project cost</x:v>
      </x:c>
      <x:c r="G55" s="16" t="str">
        <x:v>One time</x:v>
      </x:c>
      <x:c r="H55" s="11" t="str">
        <x:v>Pending</x:v>
      </x:c>
      <x:c r="I55" s="14"/>
      <x:c r="J55" s="14"/>
      <x:c r="K55" s="15" t="str">
        <x:f>IF(H55="Include",IF(COUNT(I55:J55)=2,IF(F55="Offset",J55-I55,I55-J55),""),"")</x:f>
      </x:c>
      <x:c r="L55" s="12" t="str">
        <x:v>Not estimated</x:v>
      </x:c>
      <x:c r="M55" s="12" t="str">
        <x:v>Station counts; ergonomic setup; packaging profile; included equipment</x:v>
      </x:c>
      <x:c r="N55" s="12"/>
    </x:row>
    <x:row r="56" ht="70" customHeight="1">
      <x:c r="A56" s="16" t="n">
        <x:v>49</x:v>
      </x:c>
      <x:c r="B56" s="17" t="str">
        <x:v>05 Storage and material handling</x:v>
      </x:c>
      <x:c r="C56" s="16" t="str">
        <x:v>Safety barriers, floor markings and signage</x:v>
      </x:c>
      <x:c r="D56" s="16" t="str">
        <x:v>Guardrails, bollards, pedestrian segregation, traffic markings, labels and building signage.</x:v>
      </x:c>
      <x:c r="E56" s="16" t="str">
        <x:v>All</x:v>
      </x:c>
      <x:c r="F56" s="16" t="str">
        <x:v>Project cost</x:v>
      </x:c>
      <x:c r="G56" s="16" t="str">
        <x:v>One time</x:v>
      </x:c>
      <x:c r="H56" s="11" t="str">
        <x:v>Pending</x:v>
      </x:c>
      <x:c r="I56" s="14"/>
      <x:c r="J56" s="14"/>
      <x:c r="K56" s="15" t="str">
        <x:f>IF(H56="Include",IF(COUNT(I56:J56)=2,IF(F56="Offset",J56-I56,I56-J56),""),"")</x:f>
      </x:c>
      <x:c r="L56" s="12" t="str">
        <x:v>Not estimated</x:v>
      </x:c>
      <x:c r="M56" s="12" t="str">
        <x:v>Traffic plan; protection points; marking/signage quantities</x:v>
      </x:c>
      <x:c r="N56" s="12"/>
    </x:row>
    <x:row r="57" ht="70" customHeight="1">
      <x:c r="A57" s="16" t="n">
        <x:v>50</x:v>
      </x:c>
      <x:c r="B57" s="17" t="str">
        <x:v>05 Storage and material handling</x:v>
      </x:c>
      <x:c r="C57" s="16" t="str">
        <x:v>Inventory locations and barcode labels</x:v>
      </x:c>
      <x:c r="D57" s="16" t="str">
        <x:v>Bin/location creation, barcode printing and relabeling for the new layout; exclude full inventory reconciliation.</x:v>
      </x:c>
      <x:c r="E57" s="16" t="str">
        <x:v>DC / 3PL / MFG / Food / DS</x:v>
      </x:c>
      <x:c r="F57" s="16" t="str">
        <x:v>Project cost</x:v>
      </x:c>
      <x:c r="G57" s="16" t="str">
        <x:v>One time</x:v>
      </x:c>
      <x:c r="H57" s="11" t="str">
        <x:v>Pending</x:v>
      </x:c>
      <x:c r="I57" s="14"/>
      <x:c r="J57" s="14"/>
      <x:c r="K57" s="15" t="str">
        <x:f>IF(H57="Include",IF(COUNT(I57:J57)=2,IF(F57="Offset",J57-I57,I57-J57),""),"")</x:f>
      </x:c>
      <x:c r="L57" s="12" t="str">
        <x:v>Not estimated</x:v>
      </x:c>
      <x:c r="M57" s="12" t="str">
        <x:v>Location count; identifier scheme; label media; labor; verification</x:v>
      </x:c>
      <x:c r="N57" s="12"/>
    </x:row>
    <x:row r="58" ht="70" customHeight="1">
      <x:c r="A58" s="26" t="n">
        <x:v>51</x:v>
      </x:c>
      <x:c r="B58" s="27" t="str">
        <x:v>06 Food, supplements and quality</x:v>
      </x:c>
      <x:c r="C58" s="26" t="str">
        <x:v>Sanitary floors, walls and ceilings</x:v>
      </x:c>
      <x:c r="D58" s="26" t="str">
        <x:v>Cleanable finishes, coving and process-area surfaces appropriate to the product and cleaning regime.</x:v>
      </x:c>
      <x:c r="E58" s="26" t="str">
        <x:v>Food / DS</x:v>
      </x:c>
      <x:c r="F58" s="26" t="str">
        <x:v>Project cost</x:v>
      </x:c>
      <x:c r="G58" s="26" t="str">
        <x:v>One time</x:v>
      </x:c>
      <x:c r="H58" s="20" t="str">
        <x:v>Pending</x:v>
      </x:c>
      <x:c r="I58" s="21"/>
      <x:c r="J58" s="21"/>
      <x:c r="K58" s="22" t="str">
        <x:f>IF(H58="Include",IF(COUNT(I58:J58)=2,IF(F58="Offset",J58-I58,I58-J58),""),"")</x:f>
      </x:c>
      <x:c r="L58" s="23" t="str">
        <x:v>Not estimated</x:v>
      </x:c>
      <x:c r="M58" s="23" t="str">
        <x:v>Finish area; process exposure; cleaning chemicals; sanitary details</x:v>
      </x:c>
      <x:c r="N58" s="23"/>
    </x:row>
    <x:row r="59" ht="70" customHeight="1">
      <x:c r="A59" s="24" t="n">
        <x:v>52</x:v>
      </x:c>
      <x:c r="B59" s="25" t="str">
        <x:v>06 Food, supplements and quality</x:v>
      </x:c>
      <x:c r="C59" s="24" t="str">
        <x:v>Controlled temperature, humidity and filtration</x:v>
      </x:c>
      <x:c r="D59" s="24" t="str">
        <x:v>Special process HVAC, pressure relationships and filtered air where the process requires it; no universal cleanroom assumption.</x:v>
      </x:c>
      <x:c r="E59" s="24" t="str">
        <x:v>MFG / Food / DS</x:v>
      </x:c>
      <x:c r="F59" s="24" t="str">
        <x:v>Project cost</x:v>
      </x:c>
      <x:c r="G59" s="24" t="str">
        <x:v>One time</x:v>
      </x:c>
      <x:c r="H59" s="11" t="str">
        <x:v>Pending</x:v>
      </x:c>
      <x:c r="I59" s="14"/>
      <x:c r="J59" s="14"/>
      <x:c r="K59" s="15" t="str">
        <x:f>IF(H59="Include",IF(COUNT(I59:J59)=2,IF(F59="Offset",J59-I59,I59-J59),""),"")</x:f>
      </x:c>
      <x:c r="L59" s="12" t="str">
        <x:v>Not estimated</x:v>
      </x:c>
      <x:c r="M59" s="12" t="str">
        <x:v>Specified temperature/humidity/pressure; filtration; verification method</x:v>
      </x:c>
      <x:c r="N59" s="12"/>
    </x:row>
    <x:row r="60" ht="70" customHeight="1">
      <x:c r="A60" s="24" t="n">
        <x:v>53</x:v>
      </x:c>
      <x:c r="B60" s="25" t="str">
        <x:v>06 Food, supplements and quality</x:v>
      </x:c>
      <x:c r="C60" s="24" t="str">
        <x:v>Refrigeration and temperature-controlled rooms</x:v>
      </x:c>
      <x:c r="D60" s="24" t="str">
        <x:v>Cold rooms, freezers, refrigeration equipment, monitoring and commissioning.</x:v>
      </x:c>
      <x:c r="E60" s="24" t="str">
        <x:v>DC cold chain / Food / DS</x:v>
      </x:c>
      <x:c r="F60" s="24" t="str">
        <x:v>Project cost</x:v>
      </x:c>
      <x:c r="G60" s="24" t="str">
        <x:v>One time</x:v>
      </x:c>
      <x:c r="H60" s="11" t="str">
        <x:v>Pending</x:v>
      </x:c>
      <x:c r="I60" s="14"/>
      <x:c r="J60" s="14"/>
      <x:c r="K60" s="15" t="str">
        <x:f>IF(H60="Include",IF(COUNT(I60:J60)=2,IF(F60="Offset",J60-I60,I60-J60),""),"")</x:f>
      </x:c>
      <x:c r="L60" s="12" t="str">
        <x:v>Not estimated</x:v>
      </x:c>
      <x:c r="M60" s="12" t="str">
        <x:v>Load; pull-down time; temperature range; monitoring; backup needs</x:v>
      </x:c>
      <x:c r="N60" s="12"/>
    </x:row>
    <x:row r="61" ht="70" customHeight="1">
      <x:c r="A61" s="24" t="n">
        <x:v>54</x:v>
      </x:c>
      <x:c r="B61" s="25" t="str">
        <x:v>06 Food, supplements and quality</x:v>
      </x:c>
      <x:c r="C61" s="24" t="str">
        <x:v>Hygienic equipment installation</x:v>
      </x:c>
      <x:c r="D61" s="24" t="str">
        <x:v>Sanitary mounting, piping and fittings for relocated or new production equipment; exclude general machine rigging.</x:v>
      </x:c>
      <x:c r="E61" s="24" t="str">
        <x:v>Food / DS</x:v>
      </x:c>
      <x:c r="F61" s="24" t="str">
        <x:v>Project cost</x:v>
      </x:c>
      <x:c r="G61" s="24" t="str">
        <x:v>One time</x:v>
      </x:c>
      <x:c r="H61" s="11" t="str">
        <x:v>Pending</x:v>
      </x:c>
      <x:c r="I61" s="14"/>
      <x:c r="J61" s="14"/>
      <x:c r="K61" s="15" t="str">
        <x:f>IF(H61="Include",IF(COUNT(I61:J61)=2,IF(F61="Offset",J61-I61,I61-J61),""),"")</x:f>
      </x:c>
      <x:c r="L61" s="12" t="str">
        <x:v>Not estimated</x:v>
      </x:c>
      <x:c r="M61" s="12" t="str">
        <x:v>Process contact points; sanitary design; materials; installation scope</x:v>
      </x:c>
      <x:c r="N61" s="12"/>
    </x:row>
    <x:row r="62" ht="70" customHeight="1">
      <x:c r="A62" s="24" t="n">
        <x:v>55</x:v>
      </x:c>
      <x:c r="B62" s="25" t="str">
        <x:v>06 Food, supplements and quality</x:v>
      </x:c>
      <x:c r="C62" s="24" t="str">
        <x:v>Sanitation and contamination-control startup</x:v>
      </x:c>
      <x:c r="D62" s="24" t="str">
        <x:v>Deep clean, pest-control setup, sanitation materials, hygiene stations and cleaning verification.</x:v>
      </x:c>
      <x:c r="E62" s="24" t="str">
        <x:v>Food / DS</x:v>
      </x:c>
      <x:c r="F62" s="24" t="str">
        <x:v>Project cost</x:v>
      </x:c>
      <x:c r="G62" s="24" t="str">
        <x:v>One time</x:v>
      </x:c>
      <x:c r="H62" s="11" t="str">
        <x:v>Pending</x:v>
      </x:c>
      <x:c r="I62" s="14"/>
      <x:c r="J62" s="14"/>
      <x:c r="K62" s="15" t="str">
        <x:f>IF(H62="Include",IF(COUNT(I62:J62)=2,IF(F62="Offset",J62-I62,I62-J62),""),"")</x:f>
      </x:c>
      <x:c r="L62" s="12" t="str">
        <x:v>Not estimated</x:v>
      </x:c>
      <x:c r="M62" s="12" t="str">
        <x:v>Cleaning method; verification; pest program; startup labor/materials</x:v>
      </x:c>
      <x:c r="N62" s="12"/>
    </x:row>
    <x:row r="63" ht="70" customHeight="1">
      <x:c r="A63" s="24" t="n">
        <x:v>56</x:v>
      </x:c>
      <x:c r="B63" s="25" t="str">
        <x:v>06 Food, supplements and quality</x:v>
      </x:c>
      <x:c r="C63" s="24" t="str">
        <x:v>Allergen, quarantine and controlled-storage segregation</x:v>
      </x:c>
      <x:c r="D63" s="24" t="str">
        <x:v>Physical separation and storage controls for ingredients, work in process, rejects and released finished goods.</x:v>
      </x:c>
      <x:c r="E63" s="24" t="str">
        <x:v>Food / DS</x:v>
      </x:c>
      <x:c r="F63" s="24" t="str">
        <x:v>Project cost</x:v>
      </x:c>
      <x:c r="G63" s="24" t="str">
        <x:v>One time</x:v>
      </x:c>
      <x:c r="H63" s="11" t="str">
        <x:v>Pending</x:v>
      </x:c>
      <x:c r="I63" s="14"/>
      <x:c r="J63" s="14"/>
      <x:c r="K63" s="15" t="str">
        <x:f>IF(H63="Include",IF(COUNT(I63:J63)=2,IF(F63="Offset",J63-I63,I63-J63),""),"")</x:f>
      </x:c>
      <x:c r="L63" s="12" t="str">
        <x:v>Not estimated</x:v>
      </x:c>
      <x:c r="M63" s="12" t="str">
        <x:v>Ingredients/allergens; status controls; segregated areas and flows</x:v>
      </x:c>
      <x:c r="N63" s="12"/>
    </x:row>
    <x:row r="64" ht="70" customHeight="1">
      <x:c r="A64" s="24" t="n">
        <x:v>57</x:v>
      </x:c>
      <x:c r="B64" s="25" t="str">
        <x:v>06 Food, supplements and quality</x:v>
      </x:c>
      <x:c r="C64" s="24" t="str">
        <x:v>Quality laboratory and sample-storage fit-out</x:v>
      </x:c>
      <x:c r="D64" s="24" t="str">
        <x:v>Lab benches, instruments, sample-retention storage and necessary laboratory services.</x:v>
      </x:c>
      <x:c r="E64" s="24" t="str">
        <x:v>MFG / Food / DS</x:v>
      </x:c>
      <x:c r="F64" s="24" t="str">
        <x:v>Project cost</x:v>
      </x:c>
      <x:c r="G64" s="24" t="str">
        <x:v>One time</x:v>
      </x:c>
      <x:c r="H64" s="11" t="str">
        <x:v>Pending</x:v>
      </x:c>
      <x:c r="I64" s="14"/>
      <x:c r="J64" s="14"/>
      <x:c r="K64" s="15" t="str">
        <x:f>IF(H64="Include",IF(COUNT(I64:J64)=2,IF(F64="Offset",J64-I64,I64-J64),""),"")</x:f>
      </x:c>
      <x:c r="L64" s="12" t="str">
        <x:v>Not estimated</x:v>
      </x:c>
      <x:c r="M64" s="12" t="str">
        <x:v>Test scope; instruments; services; sample quantities; retention storage</x:v>
      </x:c>
      <x:c r="N64" s="12"/>
    </x:row>
    <x:row r="65" ht="70" customHeight="1">
      <x:c r="A65" s="24" t="n">
        <x:v>58</x:v>
      </x:c>
      <x:c r="B65" s="25" t="str">
        <x:v>06 Food, supplements and quality</x:v>
      </x:c>
      <x:c r="C65" s="24" t="str">
        <x:v>Process qualification, calibration and validation</x:v>
      </x:c>
      <x:c r="D65" s="24" t="str">
        <x:v>Documented startup qualification and product/process-specific verification; generic machine commissioning is in item 79.</x:v>
      </x:c>
      <x:c r="E65" s="24" t="str">
        <x:v>MFG / Food / DS</x:v>
      </x:c>
      <x:c r="F65" s="24" t="str">
        <x:v>Project cost</x:v>
      </x:c>
      <x:c r="G65" s="24" t="str">
        <x:v>One time</x:v>
      </x:c>
      <x:c r="H65" s="11" t="str">
        <x:v>Pending</x:v>
      </x:c>
      <x:c r="I65" s="14"/>
      <x:c r="J65" s="14"/>
      <x:c r="K65" s="15" t="str">
        <x:f>IF(H65="Include",IF(COUNT(I65:J65)=2,IF(F65="Offset",J65-I65,I65-J65),""),"")</x:f>
      </x:c>
      <x:c r="L65" s="12" t="str">
        <x:v>Not estimated</x:v>
      </x:c>
      <x:c r="M65" s="12" t="str">
        <x:v>Qualification protocol; calibration list; acceptance and QA signoff</x:v>
      </x:c>
      <x:c r="N65" s="12"/>
    </x:row>
    <x:row r="66" ht="70" customHeight="1">
      <x:c r="A66" s="24" t="n">
        <x:v>59</x:v>
      </x:c>
      <x:c r="B66" s="25" t="str">
        <x:v>06 Food, supplements and quality</x:v>
      </x:c>
      <x:c r="C66" s="24" t="str">
        <x:v>Site registrations, certifications and customer audits</x:v>
      </x:c>
      <x:c r="D66" s="24" t="str">
        <x:v>Applicable site-related fees, certification transfers and customer qualification audits; confirm product and jurisdiction.</x:v>
      </x:c>
      <x:c r="E66" s="24" t="str">
        <x:v>MFG / Food / DS</x:v>
      </x:c>
      <x:c r="F66" s="24" t="str">
        <x:v>Project cost</x:v>
      </x:c>
      <x:c r="G66" s="24" t="str">
        <x:v>One time</x:v>
      </x:c>
      <x:c r="H66" s="11" t="str">
        <x:v>Pending</x:v>
      </x:c>
      <x:c r="I66" s="14"/>
      <x:c r="J66" s="14"/>
      <x:c r="K66" s="15" t="str">
        <x:f>IF(H66="Include",IF(COUNT(I66:J66)=2,IF(F66="Offset",J66-I66,I66-J66),""),"")</x:f>
      </x:c>
      <x:c r="L66" s="12" t="str">
        <x:v>Not estimated</x:v>
      </x:c>
      <x:c r="M66" s="12" t="str">
        <x:v>Applicable registrations/customer certifications; audit scope and fees</x:v>
      </x:c>
      <x:c r="N66" s="12"/>
    </x:row>
    <x:row r="67" ht="70" customHeight="1">
      <x:c r="A67" s="24" t="n">
        <x:v>60</x:v>
      </x:c>
      <x:c r="B67" s="25" t="str">
        <x:v>06 Food, supplements and quality</x:v>
      </x:c>
      <x:c r="C67" s="24" t="str">
        <x:v>Trial batches, laboratory tests and quality release</x:v>
      </x:c>
      <x:c r="D67" s="24" t="str">
        <x:v>Test materials, testing and quality release during startup; avoid duplicating trial-run materials in item 109.</x:v>
      </x:c>
      <x:c r="E67" s="24" t="str">
        <x:v>MFG / Food / DS</x:v>
      </x:c>
      <x:c r="F67" s="24" t="str">
        <x:v>Project cost</x:v>
      </x:c>
      <x:c r="G67" s="24" t="str">
        <x:v>One time</x:v>
      </x:c>
      <x:c r="H67" s="11" t="str">
        <x:v>Pending</x:v>
      </x:c>
      <x:c r="I67" s="14"/>
      <x:c r="J67" s="14"/>
      <x:c r="K67" s="15" t="str">
        <x:f>IF(H67="Include",IF(COUNT(I67:J67)=2,IF(F67="Offset",J67-I67,I67-J67),""),"")</x:f>
      </x:c>
      <x:c r="L67" s="12" t="str">
        <x:v>Not estimated</x:v>
      </x:c>
      <x:c r="M67" s="12" t="str">
        <x:v>Trial-batch size/count; tests; hold time; disposition; QA-release criteria</x:v>
      </x:c>
      <x:c r="N67" s="12"/>
    </x:row>
    <x:row r="68" ht="70" customHeight="1">
      <x:c r="A68" s="18" t="n">
        <x:v>61</x:v>
      </x:c>
      <x:c r="B68" s="19" t="str">
        <x:v>07 IT, systems and security</x:v>
      </x:c>
      <x:c r="C68" s="18" t="str">
        <x:v>Network cabling and fiber installation</x:v>
      </x:c>
      <x:c r="D68" s="18" t="str">
        <x:v>Copper/fiber cabling, drops, racks and cabling certification; carrier service activation belongs in item 62.</x:v>
      </x:c>
      <x:c r="E68" s="18" t="str">
        <x:v>All</x:v>
      </x:c>
      <x:c r="F68" s="18" t="str">
        <x:v>Project cost</x:v>
      </x:c>
      <x:c r="G68" s="18" t="str">
        <x:v>One time</x:v>
      </x:c>
      <x:c r="H68" s="20" t="str">
        <x:v>Pending</x:v>
      </x:c>
      <x:c r="I68" s="21"/>
      <x:c r="J68" s="21"/>
      <x:c r="K68" s="22" t="str">
        <x:f>IF(H68="Include",IF(COUNT(I68:J68)=2,IF(F68="Offset",J68-I68,I68-J68),""),"")</x:f>
      </x:c>
      <x:c r="L68" s="23" t="str">
        <x:v>Not estimated</x:v>
      </x:c>
      <x:c r="M68" s="23" t="str">
        <x:v>Drop count; lengths; cable type; certification; patch/rack scope</x:v>
      </x:c>
      <x:c r="N68" s="23"/>
    </x:row>
    <x:row r="69" ht="70" customHeight="1">
      <x:c r="A69" s="16" t="n">
        <x:v>62</x:v>
      </x:c>
      <x:c r="B69" s="17" t="str">
        <x:v>07 IT, systems and security</x:v>
      </x:c>
      <x:c r="C69" s="16" t="str">
        <x:v>Internet, telecom and carrier activation</x:v>
      </x:c>
      <x:c r="D69" s="16" t="str">
        <x:v>Circuit turn-up, carrier installation and number/service transfer fees; ongoing subscriptions belong in item 118.</x:v>
      </x:c>
      <x:c r="E69" s="16" t="str">
        <x:v>All</x:v>
      </x:c>
      <x:c r="F69" s="16" t="str">
        <x:v>Project cost</x:v>
      </x:c>
      <x:c r="G69" s="16" t="str">
        <x:v>One time</x:v>
      </x:c>
      <x:c r="H69" s="11" t="str">
        <x:v>Pending</x:v>
      </x:c>
      <x:c r="I69" s="14"/>
      <x:c r="J69" s="14"/>
      <x:c r="K69" s="15" t="str">
        <x:f>IF(H69="Include",IF(COUNT(I69:J69)=2,IF(F69="Offset",J69-I69,I69-J69),""),"")</x:f>
      </x:c>
      <x:c r="L69" s="12" t="str">
        <x:v>Not estimated</x:v>
      </x:c>
      <x:c r="M69" s="12" t="str">
        <x:v>Circuit bandwidth; redundancy; activation date; installation/termination fees</x:v>
      </x:c>
      <x:c r="N69" s="12"/>
    </x:row>
    <x:row r="70" ht="70" customHeight="1">
      <x:c r="A70" s="16" t="n">
        <x:v>63</x:v>
      </x:c>
      <x:c r="B70" s="17" t="str">
        <x:v>07 IT, systems and security</x:v>
      </x:c>
      <x:c r="C70" s="16" t="str">
        <x:v>WMS, ERP, TMS and system configuration</x:v>
      </x:c>
      <x:c r="D70" s="16" t="str">
        <x:v>Location master, interfaces, license/setup changes and application implementation; annual fees belong in item 118.</x:v>
      </x:c>
      <x:c r="E70" s="16" t="str">
        <x:v>All</x:v>
      </x:c>
      <x:c r="F70" s="16" t="str">
        <x:v>Project cost</x:v>
      </x:c>
      <x:c r="G70" s="16" t="str">
        <x:v>One time</x:v>
      </x:c>
      <x:c r="H70" s="11" t="str">
        <x:v>Pending</x:v>
      </x:c>
      <x:c r="I70" s="14"/>
      <x:c r="J70" s="14"/>
      <x:c r="K70" s="15" t="str">
        <x:f>IF(H70="Include",IF(COUNT(I70:J70)=2,IF(F70="Offset",J70-I70,I70-J70),""),"")</x:f>
      </x:c>
      <x:c r="L70" s="12" t="str">
        <x:v>Not estimated</x:v>
      </x:c>
      <x:c r="M70" s="12" t="str">
        <x:v>Applications; location count; interfaces; licenses; implementation scope</x:v>
      </x:c>
      <x:c r="N70" s="12"/>
    </x:row>
    <x:row r="71" ht="70" customHeight="1">
      <x:c r="A71" s="16" t="n">
        <x:v>64</x:v>
      </x:c>
      <x:c r="B71" s="17" t="str">
        <x:v>07 IT, systems and security</x:v>
      </x:c>
      <x:c r="C71" s="16" t="str">
        <x:v>Data migration and cutover testing</x:v>
      </x:c>
      <x:c r="D71" s="16" t="str">
        <x:v>Data mapping, backup, reconciliation and application cutover tests; physical SKU reconciliation is in item 76.</x:v>
      </x:c>
      <x:c r="E71" s="16" t="str">
        <x:v>All</x:v>
      </x:c>
      <x:c r="F71" s="16" t="str">
        <x:v>Project cost</x:v>
      </x:c>
      <x:c r="G71" s="16" t="str">
        <x:v>One time</x:v>
      </x:c>
      <x:c r="H71" s="11" t="str">
        <x:v>Pending</x:v>
      </x:c>
      <x:c r="I71" s="14"/>
      <x:c r="J71" s="14"/>
      <x:c r="K71" s="15" t="str">
        <x:f>IF(H71="Include",IF(COUNT(I71:J71)=2,IF(F71="Offset",J71-I71,I71-J71),""),"")</x:f>
      </x:c>
      <x:c r="L71" s="12" t="str">
        <x:v>Not estimated</x:v>
      </x:c>
      <x:c r="M71" s="12" t="str">
        <x:v>Record volumes; reconciliations; end-to-end tests; rollback plan</x:v>
      </x:c>
      <x:c r="N71" s="12"/>
    </x:row>
    <x:row r="72" ht="70" customHeight="1">
      <x:c r="A72" s="16" t="n">
        <x:v>65</x:v>
      </x:c>
      <x:c r="B72" s="17" t="str">
        <x:v>07 IT, systems and security</x:v>
      </x:c>
      <x:c r="C72" s="16" t="str">
        <x:v>Servers, cloud connections and backup equipment</x:v>
      </x:c>
      <x:c r="D72" s="16" t="str">
        <x:v>Required hardware, edge systems and one-time cloud/network setup; recurring service costs belong in item 118.</x:v>
      </x:c>
      <x:c r="E72" s="16" t="str">
        <x:v>All</x:v>
      </x:c>
      <x:c r="F72" s="16" t="str">
        <x:v>Project cost</x:v>
      </x:c>
      <x:c r="G72" s="16" t="str">
        <x:v>One time</x:v>
      </x:c>
      <x:c r="H72" s="11" t="str">
        <x:v>Pending</x:v>
      </x:c>
      <x:c r="I72" s="14"/>
      <x:c r="J72" s="14"/>
      <x:c r="K72" s="15" t="str">
        <x:f>IF(H72="Include",IF(COUNT(I72:J72)=2,IF(F72="Offset",J72-I72,I72-J72),""),"")</x:f>
      </x:c>
      <x:c r="L72" s="12" t="str">
        <x:v>Not estimated</x:v>
      </x:c>
      <x:c r="M72" s="12" t="str">
        <x:v>Hardware sizing; workloads; backup scope; one-time setup</x:v>
      </x:c>
      <x:c r="N72" s="12"/>
    </x:row>
    <x:row r="73" ht="70" customHeight="1">
      <x:c r="A73" s="16" t="n">
        <x:v>66</x:v>
      </x:c>
      <x:c r="B73" s="17" t="str">
        <x:v>07 IT, systems and security</x:v>
      </x:c>
      <x:c r="C73" s="16" t="str">
        <x:v>Scanners, printers and operating terminals</x:v>
      </x:c>
      <x:c r="D73" s="16" t="str">
        <x:v>New or replacement RF devices, label printers, workstations and associated setup.</x:v>
      </x:c>
      <x:c r="E73" s="16" t="str">
        <x:v>All</x:v>
      </x:c>
      <x:c r="F73" s="16" t="str">
        <x:v>Project cost</x:v>
      </x:c>
      <x:c r="G73" s="16" t="str">
        <x:v>One time</x:v>
      </x:c>
      <x:c r="H73" s="11" t="str">
        <x:v>Pending</x:v>
      </x:c>
      <x:c r="I73" s="14"/>
      <x:c r="J73" s="14"/>
      <x:c r="K73" s="15" t="str">
        <x:f>IF(H73="Include",IF(COUNT(I73:J73)=2,IF(F73="Offset",J73-I73,I73-J73),""),"")</x:f>
      </x:c>
      <x:c r="L73" s="12" t="str">
        <x:v>Not estimated</x:v>
      </x:c>
      <x:c r="M73" s="12" t="str">
        <x:v>Device count; coverage/use profile; printer/label compatibility</x:v>
      </x:c>
      <x:c r="N73" s="12"/>
    </x:row>
    <x:row r="74" ht="70" customHeight="1">
      <x:c r="A74" s="16" t="n">
        <x:v>67</x:v>
      </x:c>
      <x:c r="B74" s="17" t="str">
        <x:v>07 IT, systems and security</x:v>
      </x:c>
      <x:c r="C74" s="16" t="str">
        <x:v>Warehouse wireless design and coverage</x:v>
      </x:c>
      <x:c r="D74" s="16" t="str">
        <x:v>RF survey, access points, installation and coverage testing under the actual rack layout.</x:v>
      </x:c>
      <x:c r="E74" s="16" t="str">
        <x:v>DC / 3PL / MFG / Food / DS</x:v>
      </x:c>
      <x:c r="F74" s="16" t="str">
        <x:v>Project cost</x:v>
      </x:c>
      <x:c r="G74" s="16" t="str">
        <x:v>One time</x:v>
      </x:c>
      <x:c r="H74" s="11" t="str">
        <x:v>Pending</x:v>
      </x:c>
      <x:c r="I74" s="14"/>
      <x:c r="J74" s="14"/>
      <x:c r="K74" s="15" t="str">
        <x:f>IF(H74="Include",IF(COUNT(I74:J74)=2,IF(F74="Offset",J74-I74,I74-J74),""),"")</x:f>
      </x:c>
      <x:c r="L74" s="12" t="str">
        <x:v>Not estimated</x:v>
      </x:c>
      <x:c r="M74" s="12" t="str">
        <x:v>Rack-loaded RF design; roaming; operating-device testing</x:v>
      </x:c>
      <x:c r="N74" s="12"/>
    </x:row>
    <x:row r="75" ht="70" customHeight="1">
      <x:c r="A75" s="16" t="n">
        <x:v>68</x:v>
      </x:c>
      <x:c r="B75" s="17" t="str">
        <x:v>07 IT, systems and security</x:v>
      </x:c>
      <x:c r="C75" s="16" t="str">
        <x:v>Access control, cameras and intrusion systems</x:v>
      </x:c>
      <x:c r="D75" s="16" t="str">
        <x:v>Security hardware, installation and commissioning; ongoing monitoring belongs in item 118.</x:v>
      </x:c>
      <x:c r="E75" s="16" t="str">
        <x:v>All</x:v>
      </x:c>
      <x:c r="F75" s="16" t="str">
        <x:v>Project cost</x:v>
      </x:c>
      <x:c r="G75" s="16" t="str">
        <x:v>One time</x:v>
      </x:c>
      <x:c r="H75" s="11" t="str">
        <x:v>Pending</x:v>
      </x:c>
      <x:c r="I75" s="14"/>
      <x:c r="J75" s="14"/>
      <x:c r="K75" s="15" t="str">
        <x:f>IF(H75="Include",IF(COUNT(I75:J75)=2,IF(F75="Offset",J75-I75,I75-J75),""),"")</x:f>
      </x:c>
      <x:c r="L75" s="12" t="str">
        <x:v>Not estimated</x:v>
      </x:c>
      <x:c r="M75" s="12" t="str">
        <x:v>Coverage/layout; camera retention; doors; monitoring boundaries</x:v>
      </x:c>
      <x:c r="N75" s="12"/>
    </x:row>
    <x:row r="76" ht="70" customHeight="1">
      <x:c r="A76" s="16" t="n">
        <x:v>69</x:v>
      </x:c>
      <x:c r="B76" s="17" t="str">
        <x:v>07 IT, systems and security</x:v>
      </x:c>
      <x:c r="C76" s="16" t="str">
        <x:v>Fire, refrigeration and process-monitoring interfaces</x:v>
      </x:c>
      <x:c r="D76" s="16" t="str">
        <x:v>IT integration and alert routing for building/process systems; exclude mechanical controls already in equipment scope.</x:v>
      </x:c>
      <x:c r="E76" s="16" t="str">
        <x:v>All</x:v>
      </x:c>
      <x:c r="F76" s="16" t="str">
        <x:v>Project cost</x:v>
      </x:c>
      <x:c r="G76" s="16" t="str">
        <x:v>One time</x:v>
      </x:c>
      <x:c r="H76" s="11" t="str">
        <x:v>Pending</x:v>
      </x:c>
      <x:c r="I76" s="14"/>
      <x:c r="J76" s="14"/>
      <x:c r="K76" s="15" t="str">
        <x:f>IF(H76="Include",IF(COUNT(I76:J76)=2,IF(F76="Offset",J76-I76,I76-J76),""),"")</x:f>
      </x:c>
      <x:c r="L76" s="12" t="str">
        <x:v>Not estimated</x:v>
      </x:c>
      <x:c r="M76" s="12" t="str">
        <x:v>Alarm points; systems/interfaces; routing; tested escalation</x:v>
      </x:c>
      <x:c r="N76" s="12"/>
    </x:row>
    <x:row r="77" ht="70" customHeight="1">
      <x:c r="A77" s="16" t="n">
        <x:v>70</x:v>
      </x:c>
      <x:c r="B77" s="17" t="str">
        <x:v>07 IT, systems and security</x:v>
      </x:c>
      <x:c r="C77" s="16" t="str">
        <x:v>Cybersecurity and remote-access setup</x:v>
      </x:c>
      <x:c r="D77" s="16" t="str">
        <x:v>Firewalls, segmentation, secure vendor access and cutover security testing.</x:v>
      </x:c>
      <x:c r="E77" s="16" t="str">
        <x:v>All</x:v>
      </x:c>
      <x:c r="F77" s="16" t="str">
        <x:v>Project cost</x:v>
      </x:c>
      <x:c r="G77" s="16" t="str">
        <x:v>One time</x:v>
      </x:c>
      <x:c r="H77" s="11" t="str">
        <x:v>Pending</x:v>
      </x:c>
      <x:c r="I77" s="14"/>
      <x:c r="J77" s="14"/>
      <x:c r="K77" s="15" t="str">
        <x:f>IF(H77="Include",IF(COUNT(I77:J77)=2,IF(F77="Offset",J77-I77,I77-J77),""),"")</x:f>
      </x:c>
      <x:c r="L77" s="12" t="str">
        <x:v>Not estimated</x:v>
      </x:c>
      <x:c r="M77" s="12" t="str">
        <x:v>Access roles; segmentation; vendor access; cutover test scope</x:v>
      </x:c>
      <x:c r="N77" s="12"/>
    </x:row>
    <x:row r="78" ht="70" customHeight="1">
      <x:c r="A78" s="26" t="n">
        <x:v>71</x:v>
      </x:c>
      <x:c r="B78" s="27" t="str">
        <x:v>08 Physical relocation and recommissioning</x:v>
      </x:c>
      <x:c r="C78" s="26" t="str">
        <x:v>Asset tagging, packing and office move</x:v>
      </x:c>
      <x:c r="D78" s="26" t="str">
        <x:v>Move inventory, labels, crates, furniture, records and office contents; specialist machines and inventory are separate.</x:v>
      </x:c>
      <x:c r="E78" s="26" t="str">
        <x:v>All</x:v>
      </x:c>
      <x:c r="F78" s="26" t="str">
        <x:v>Project cost</x:v>
      </x:c>
      <x:c r="G78" s="26" t="str">
        <x:v>One time</x:v>
      </x:c>
      <x:c r="H78" s="20" t="str">
        <x:v>Pending</x:v>
      </x:c>
      <x:c r="I78" s="21"/>
      <x:c r="J78" s="21"/>
      <x:c r="K78" s="22" t="str">
        <x:f>IF(H78="Include",IF(COUNT(I78:J78)=2,IF(F78="Offset",J78-I78,I78-J78),""),"")</x:f>
      </x:c>
      <x:c r="L78" s="23" t="str">
        <x:v>Not estimated</x:v>
      </x:c>
      <x:c r="M78" s="23" t="str">
        <x:v>Asset register; pack scope; crates; access; office quantities</x:v>
      </x:c>
      <x:c r="N78" s="23"/>
    </x:row>
    <x:row r="79" ht="70" customHeight="1">
      <x:c r="A79" s="24" t="n">
        <x:v>72</x:v>
      </x:c>
      <x:c r="B79" s="25" t="str">
        <x:v>08 Physical relocation and recommissioning</x:v>
      </x:c>
      <x:c r="C79" s="24" t="str">
        <x:v>Existing rack dismantling, hauling and reassembly</x:v>
      </x:c>
      <x:c r="D79" s="24" t="str">
        <x:v>All-in reuse move package for existing racks; keep new rack purchase/installation separate.</x:v>
      </x:c>
      <x:c r="E79" s="24" t="str">
        <x:v>DC / 3PL / MFG / Food / DS</x:v>
      </x:c>
      <x:c r="F79" s="24" t="str">
        <x:v>Project cost</x:v>
      </x:c>
      <x:c r="G79" s="24" t="str">
        <x:v>One time</x:v>
      </x:c>
      <x:c r="H79" s="11" t="str">
        <x:v>Pending</x:v>
      </x:c>
      <x:c r="I79" s="14"/>
      <x:c r="J79" s="14"/>
      <x:c r="K79" s="15" t="str">
        <x:f>IF(H79="Include",IF(COUNT(I79:J79)=2,IF(F79="Offset",J79-I79,I79-J79),""),"")</x:f>
      </x:c>
      <x:c r="L79" s="12" t="str">
        <x:v>Not estimated</x:v>
      </x:c>
      <x:c r="M79" s="12" t="str">
        <x:v>Reuse suitability; rack bays; labor; trucking; anchors; permit exclusions</x:v>
      </x:c>
      <x:c r="N79" s="12"/>
    </x:row>
    <x:row r="80" ht="70" customHeight="1">
      <x:c r="A80" s="24" t="n">
        <x:v>73</x:v>
      </x:c>
      <x:c r="B80" s="25" t="str">
        <x:v>08 Physical relocation and recommissioning</x:v>
      </x:c>
      <x:c r="C80" s="24" t="str">
        <x:v>Equipment shutdown and utility disconnection</x:v>
      </x:c>
      <x:c r="D80" s="24" t="str">
        <x:v>Safe shutdown, isolation, drain-down and disconnection of machines being moved.</x:v>
      </x:c>
      <x:c r="E80" s="24" t="str">
        <x:v>MFG / Food / DS</x:v>
      </x:c>
      <x:c r="F80" s="24" t="str">
        <x:v>Project cost</x:v>
      </x:c>
      <x:c r="G80" s="24" t="str">
        <x:v>One time</x:v>
      </x:c>
      <x:c r="H80" s="11" t="str">
        <x:v>Pending</x:v>
      </x:c>
      <x:c r="I80" s="14"/>
      <x:c r="J80" s="14"/>
      <x:c r="K80" s="15" t="str">
        <x:f>IF(H80="Include",IF(COUNT(I80:J80)=2,IF(F80="Offset",J80-I80,I80-J80),""),"")</x:f>
      </x:c>
      <x:c r="L80" s="12" t="str">
        <x:v>Not estimated</x:v>
      </x:c>
      <x:c r="M80" s="12" t="str">
        <x:v>Machine IDs; isolation/drain-down scope; shutdown method; trades</x:v>
      </x:c>
      <x:c r="N80" s="12"/>
    </x:row>
    <x:row r="81" ht="70" customHeight="1">
      <x:c r="A81" s="24" t="n">
        <x:v>74</x:v>
      </x:c>
      <x:c r="B81" s="25" t="str">
        <x:v>08 Physical relocation and recommissioning</x:v>
      </x:c>
      <x:c r="C81" s="24" t="str">
        <x:v>Machine disassembly, rigging and load-out</x:v>
      </x:c>
      <x:c r="D81" s="24" t="str">
        <x:v>Disassembly, crating, crane/forklift work and loading; exclude highway transportation.</x:v>
      </x:c>
      <x:c r="E81" s="24" t="str">
        <x:v>MFG / Food / DS</x:v>
      </x:c>
      <x:c r="F81" s="24" t="str">
        <x:v>Project cost</x:v>
      </x:c>
      <x:c r="G81" s="24" t="str">
        <x:v>One time</x:v>
      </x:c>
      <x:c r="H81" s="11" t="str">
        <x:v>Pending</x:v>
      </x:c>
      <x:c r="I81" s="14"/>
      <x:c r="J81" s="14"/>
      <x:c r="K81" s="15" t="str">
        <x:f>IF(H81="Include",IF(COUNT(I81:J81)=2,IF(F81="Offset",J81-I81,I81-J81),""),"")</x:f>
      </x:c>
      <x:c r="L81" s="12" t="str">
        <x:v>Not estimated</x:v>
      </x:c>
      <x:c r="M81" s="12" t="str">
        <x:v>Machine weights/dimensions; lift plan; disassembly; crane/access requirements</x:v>
      </x:c>
      <x:c r="N81" s="12"/>
    </x:row>
    <x:row r="82" ht="70" customHeight="1">
      <x:c r="A82" s="24" t="n">
        <x:v>75</x:v>
      </x:c>
      <x:c r="B82" s="25" t="str">
        <x:v>08 Physical relocation and recommissioning</x:v>
      </x:c>
      <x:c r="C82" s="24" t="str">
        <x:v>Freight, specialized transport and escorts</x:v>
      </x:c>
      <x:c r="D82" s="24" t="str">
        <x:v>Trucking, permits, escort vehicles, temperature-controlled transport and shipment of mobile equipment.</x:v>
      </x:c>
      <x:c r="E82" s="24" t="str">
        <x:v>All</x:v>
      </x:c>
      <x:c r="F82" s="24" t="str">
        <x:v>Project cost</x:v>
      </x:c>
      <x:c r="G82" s="24" t="str">
        <x:v>One time</x:v>
      </x:c>
      <x:c r="H82" s="11" t="str">
        <x:v>Pending</x:v>
      </x:c>
      <x:c r="I82" s="14"/>
      <x:c r="J82" s="14"/>
      <x:c r="K82" s="15" t="str">
        <x:f>IF(H82="Include",IF(COUNT(I82:J82)=2,IF(F82="Offset",J82-I82,I82-J82),""),"")</x:f>
      </x:c>
      <x:c r="L82" s="12" t="str">
        <x:v>Not estimated</x:v>
      </x:c>
      <x:c r="M82" s="12" t="str">
        <x:v>Loads; route; permits; carriers; escorts; handling/temperature needs</x:v>
      </x:c>
      <x:c r="N82" s="12"/>
    </x:row>
    <x:row r="83" ht="70" customHeight="1">
      <x:c r="A83" s="24" t="n">
        <x:v>76</x:v>
      </x:c>
      <x:c r="B83" s="25" t="str">
        <x:v>08 Physical relocation and recommissioning</x:v>
      </x:c>
      <x:c r="C83" s="24" t="str">
        <x:v>Inventory transfer, counts and reconciliation</x:v>
      </x:c>
      <x:c r="D83" s="24" t="str">
        <x:v>SKU/lot counts, loading, transfer labor and stock reconciliation; freight can be here or item 75, once only.</x:v>
      </x:c>
      <x:c r="E83" s="24" t="str">
        <x:v>DC / 3PL / MFG / Food / DS</x:v>
      </x:c>
      <x:c r="F83" s="24" t="str">
        <x:v>Project cost</x:v>
      </x:c>
      <x:c r="G83" s="24" t="str">
        <x:v>One time</x:v>
      </x:c>
      <x:c r="H83" s="11" t="str">
        <x:v>Pending</x:v>
      </x:c>
      <x:c r="I83" s="14"/>
      <x:c r="J83" s="14"/>
      <x:c r="K83" s="15" t="str">
        <x:f>IF(H83="Include",IF(COUNT(I83:J83)=2,IF(F83="Offset",J83-I83,I83-J83),""),"")</x:f>
      </x:c>
      <x:c r="L83" s="12" t="str">
        <x:v>Not estimated</x:v>
      </x:c>
      <x:c r="M83" s="12" t="str">
        <x:v>SKU/lot quantities; count method; temporary controls; reconciliation labor</x:v>
      </x:c>
      <x:c r="N83" s="12"/>
    </x:row>
    <x:row r="84" ht="70" customHeight="1">
      <x:c r="A84" s="24" t="n">
        <x:v>77</x:v>
      </x:c>
      <x:c r="B84" s="25" t="str">
        <x:v>08 Physical relocation and recommissioning</x:v>
      </x:c>
      <x:c r="C84" s="24" t="str">
        <x:v>Equipment offload, placement and reassembly</x:v>
      </x:c>
      <x:c r="D84" s="24" t="str">
        <x:v>Destination rigging, positioning, leveling and mechanical reassembly.</x:v>
      </x:c>
      <x:c r="E84" s="24" t="str">
        <x:v>MFG / Food / DS</x:v>
      </x:c>
      <x:c r="F84" s="24" t="str">
        <x:v>Project cost</x:v>
      </x:c>
      <x:c r="G84" s="24" t="str">
        <x:v>One time</x:v>
      </x:c>
      <x:c r="H84" s="11" t="str">
        <x:v>Pending</x:v>
      </x:c>
      <x:c r="I84" s="14"/>
      <x:c r="J84" s="14"/>
      <x:c r="K84" s="15" t="str">
        <x:f>IF(H84="Include",IF(COUNT(I84:J84)=2,IF(F84="Offset",J84-I84,I84-J84),""),"")</x:f>
      </x:c>
      <x:c r="L84" s="12" t="str">
        <x:v>Not estimated</x:v>
      </x:c>
      <x:c r="M84" s="12" t="str">
        <x:v>Machine IDs; placement drawings; access path; leveling/reassembly scope</x:v>
      </x:c>
      <x:c r="N84" s="12"/>
    </x:row>
    <x:row r="85" ht="70" customHeight="1">
      <x:c r="A85" s="24" t="n">
        <x:v>78</x:v>
      </x:c>
      <x:c r="B85" s="25" t="str">
        <x:v>08 Physical relocation and recommissioning</x:v>
      </x:c>
      <x:c r="C85" s="24" t="str">
        <x:v>Final equipment utility reconnection</x:v>
      </x:c>
      <x:c r="D85" s="24" t="str">
        <x:v>Final electrical, air, water, gas and exhaust hookup from prepared connection points.</x:v>
      </x:c>
      <x:c r="E85" s="24" t="str">
        <x:v>MFG / Food / DS</x:v>
      </x:c>
      <x:c r="F85" s="24" t="str">
        <x:v>Project cost</x:v>
      </x:c>
      <x:c r="G85" s="24" t="str">
        <x:v>One time</x:v>
      </x:c>
      <x:c r="H85" s="11" t="str">
        <x:v>Pending</x:v>
      </x:c>
      <x:c r="I85" s="14"/>
      <x:c r="J85" s="14"/>
      <x:c r="K85" s="15" t="str">
        <x:f>IF(H85="Include",IF(COUNT(I85:J85)=2,IF(F85="Offset",J85-I85,I85-J85),""),"")</x:f>
      </x:c>
      <x:c r="L85" s="12" t="str">
        <x:v>Not estimated</x:v>
      </x:c>
      <x:c r="M85" s="12" t="str">
        <x:v>Connection point list; trades; utility readiness; OEM boundaries</x:v>
      </x:c>
      <x:c r="N85" s="12"/>
    </x:row>
    <x:row r="86" ht="70" customHeight="1">
      <x:c r="A86" s="24" t="n">
        <x:v>79</x:v>
      </x:c>
      <x:c r="B86" s="25" t="str">
        <x:v>08 Physical relocation and recommissioning</x:v>
      </x:c>
      <x:c r="C86" s="24" t="str">
        <x:v>Machine startup, calibration and performance tests</x:v>
      </x:c>
      <x:c r="D86" s="24" t="str">
        <x:v>OEM/vendor technicians and functional testing; regulated/product qualification is separately scoped in item 58.</x:v>
      </x:c>
      <x:c r="E86" s="24" t="str">
        <x:v>MFG / Food / DS</x:v>
      </x:c>
      <x:c r="F86" s="24" t="str">
        <x:v>Project cost</x:v>
      </x:c>
      <x:c r="G86" s="24" t="str">
        <x:v>One time</x:v>
      </x:c>
      <x:c r="H86" s="11" t="str">
        <x:v>Pending</x:v>
      </x:c>
      <x:c r="I86" s="14"/>
      <x:c r="J86" s="14"/>
      <x:c r="K86" s="15" t="str">
        <x:f>IF(H86="Include",IF(COUNT(I86:J86)=2,IF(F86="Offset",J86-I86,I86-J86),""),"")</x:f>
      </x:c>
      <x:c r="L86" s="12" t="str">
        <x:v>Not estimated</x:v>
      </x:c>
      <x:c r="M86" s="12" t="str">
        <x:v>Machine-specific tests; tolerances; OEM time/travel; acceptance criteria</x:v>
      </x:c>
      <x:c r="N86" s="12"/>
    </x:row>
    <x:row r="87" ht="70" customHeight="1">
      <x:c r="A87" s="24" t="n">
        <x:v>80</x:v>
      </x:c>
      <x:c r="B87" s="25" t="str">
        <x:v>08 Physical relocation and recommissioning</x:v>
      </x:c>
      <x:c r="C87" s="24" t="str">
        <x:v>Transit and installation insurance premiums</x:v>
      </x:c>
      <x:c r="D87" s="24" t="str">
        <x:v>Incremental premium/deductible budget for move coverage; do not count insured damage twice.</x:v>
      </x:c>
      <x:c r="E87" s="24" t="str">
        <x:v>All</x:v>
      </x:c>
      <x:c r="F87" s="24" t="str">
        <x:v>Project cost</x:v>
      </x:c>
      <x:c r="G87" s="24" t="str">
        <x:v>One time</x:v>
      </x:c>
      <x:c r="H87" s="11" t="str">
        <x:v>Pending</x:v>
      </x:c>
      <x:c r="I87" s="14"/>
      <x:c r="J87" s="14"/>
      <x:c r="K87" s="15" t="str">
        <x:f>IF(H87="Include",IF(COUNT(I87:J87)=2,IF(F87="Offset",J87-I87,I87-J87),""),"")</x:f>
      </x:c>
      <x:c r="L87" s="12" t="str">
        <x:v>Not estimated</x:v>
      </x:c>
      <x:c r="M87" s="12" t="str">
        <x:v>Declared values; coverage period; deductibles; exclusions; delay coverage</x:v>
      </x:c>
      <x:c r="N87" s="12"/>
    </x:row>
    <x:row r="88" ht="70" customHeight="1">
      <x:c r="A88" s="18" t="n">
        <x:v>81</x:v>
      </x:c>
      <x:c r="B88" s="19" t="str">
        <x:v>09 Old-facility exit and surrender</x:v>
      </x:c>
      <x:c r="C88" s="18" t="str">
        <x:v>Remaining lease obligation or early-exit payment</x:v>
      </x:c>
      <x:c r="D88" s="18" t="str">
        <x:v>Contractual exit costs net of avoided rent or verified recovery; do not also put the same months in item 101.</x:v>
      </x:c>
      <x:c r="E88" s="18" t="str">
        <x:v>All</x:v>
      </x:c>
      <x:c r="F88" s="18" t="str">
        <x:v>Project cost</x:v>
      </x:c>
      <x:c r="G88" s="18" t="str">
        <x:v>One time</x:v>
      </x:c>
      <x:c r="H88" s="20" t="str">
        <x:v>Pending</x:v>
      </x:c>
      <x:c r="I88" s="21"/>
      <x:c r="J88" s="21"/>
      <x:c r="K88" s="22" t="str">
        <x:f>IF(H88="Include",IF(COUNT(I88:J88)=2,IF(F88="Offset",J88-I88,I88-J88),""),"")</x:f>
      </x:c>
      <x:c r="L88" s="23" t="str">
        <x:v>Not estimated</x:v>
      </x:c>
      <x:c r="M88" s="23" t="str">
        <x:v>Lease/legal position; dates; recovery assumptions; exit consideration</x:v>
      </x:c>
      <x:c r="N88" s="23"/>
    </x:row>
    <x:row r="89" ht="70" customHeight="1">
      <x:c r="A89" s="16" t="n">
        <x:v>82</x:v>
      </x:c>
      <x:c r="B89" s="17" t="str">
        <x:v>09 Old-facility exit and surrender</x:v>
      </x:c>
      <x:c r="C89" s="16" t="str">
        <x:v>Holdover rent and surrender delay</x:v>
      </x:c>
      <x:c r="D89" s="16" t="str">
        <x:v>Incremental premium or additional rent caused by late delivery; distinguish it from ordinary overlap rent.</x:v>
      </x:c>
      <x:c r="E89" s="16" t="str">
        <x:v>All</x:v>
      </x:c>
      <x:c r="F89" s="16" t="str">
        <x:v>Project cost</x:v>
      </x:c>
      <x:c r="G89" s="16" t="str">
        <x:v>One time</x:v>
      </x:c>
      <x:c r="H89" s="11" t="str">
        <x:v>Pending</x:v>
      </x:c>
      <x:c r="I89" s="14"/>
      <x:c r="J89" s="14"/>
      <x:c r="K89" s="15" t="str">
        <x:f>IF(H89="Include",IF(COUNT(I89:J89)=2,IF(F89="Offset",J89-I89,I89-J89),""),"")</x:f>
      </x:c>
      <x:c r="L89" s="12" t="str">
        <x:v>Not estimated</x:v>
      </x:c>
      <x:c r="M89" s="12" t="str">
        <x:v>Required surrender date; holdover rate; probable delay; alternative plan</x:v>
      </x:c>
      <x:c r="N89" s="12"/>
    </x:row>
    <x:row r="90" ht="70" customHeight="1">
      <x:c r="A90" s="16" t="n">
        <x:v>83</x:v>
      </x:c>
      <x:c r="B90" s="17" t="str">
        <x:v>09 Old-facility exit and surrender</x:v>
      </x:c>
      <x:c r="C90" s="16" t="str">
        <x:v>Lease-required improvement removal</x:v>
      </x:c>
      <x:c r="D90" s="16" t="str">
        <x:v>Demolition/removal of improvements the lease requires removed; exclude machine disconnection in item 73.</x:v>
      </x:c>
      <x:c r="E90" s="16" t="str">
        <x:v>All</x:v>
      </x:c>
      <x:c r="F90" s="16" t="str">
        <x:v>Project cost</x:v>
      </x:c>
      <x:c r="G90" s="16" t="str">
        <x:v>One time</x:v>
      </x:c>
      <x:c r="H90" s="11" t="str">
        <x:v>Pending</x:v>
      </x:c>
      <x:c r="I90" s="14"/>
      <x:c r="J90" s="14"/>
      <x:c r="K90" s="15" t="str">
        <x:f>IF(H90="Include",IF(COUNT(I90:J90)=2,IF(F90="Offset",J90-I90,I90-J90),""),"")</x:f>
      </x:c>
      <x:c r="L90" s="12" t="str">
        <x:v>Not estimated</x:v>
      </x:c>
      <x:c r="M90" s="12" t="str">
        <x:v>Written surrender scope; area/quantities; demolition and disposal</x:v>
      </x:c>
      <x:c r="N90" s="12"/>
    </x:row>
    <x:row r="91" ht="70" customHeight="1">
      <x:c r="A91" s="16" t="n">
        <x:v>84</x:v>
      </x:c>
      <x:c r="B91" s="17" t="str">
        <x:v>09 Old-facility exit and surrender</x:v>
      </x:c>
      <x:c r="C91" s="16" t="str">
        <x:v>Rack anchors, holes and slab restoration</x:v>
      </x:c>
      <x:c r="D91" s="16" t="str">
        <x:v>Cut/grind anchors, patch holes and restore slab to the agreed surrender condition.</x:v>
      </x:c>
      <x:c r="E91" s="16" t="str">
        <x:v>All</x:v>
      </x:c>
      <x:c r="F91" s="16" t="str">
        <x:v>Project cost</x:v>
      </x:c>
      <x:c r="G91" s="16" t="str">
        <x:v>One time</x:v>
      </x:c>
      <x:c r="H91" s="11" t="str">
        <x:v>Pending</x:v>
      </x:c>
      <x:c r="I91" s="14"/>
      <x:c r="J91" s="14"/>
      <x:c r="K91" s="15" t="str">
        <x:f>IF(H91="Include",IF(COUNT(I91:J91)=2,IF(F91="Offset",J91-I91,I91-J91),""),"")</x:f>
      </x:c>
      <x:c r="L91" s="12" t="str">
        <x:v>Not estimated</x:v>
      </x:c>
      <x:c r="M91" s="12" t="str">
        <x:v>Anchor/penetration count; patch specification; landlord acceptance</x:v>
      </x:c>
      <x:c r="N91" s="12"/>
    </x:row>
    <x:row r="92" ht="70" customHeight="1">
      <x:c r="A92" s="16" t="n">
        <x:v>85</x:v>
      </x:c>
      <x:c r="B92" s="17" t="str">
        <x:v>09 Old-facility exit and surrender</x:v>
      </x:c>
      <x:c r="C92" s="16" t="str">
        <x:v>Walls, ceilings and finish restoration</x:v>
      </x:c>
      <x:c r="D92" s="16" t="str">
        <x:v>Repairs and reinstatement of building finishes required by the lease or surrender agreement.</x:v>
      </x:c>
      <x:c r="E92" s="16" t="str">
        <x:v>All</x:v>
      </x:c>
      <x:c r="F92" s="16" t="str">
        <x:v>Project cost</x:v>
      </x:c>
      <x:c r="G92" s="16" t="str">
        <x:v>One time</x:v>
      </x:c>
      <x:c r="H92" s="11" t="str">
        <x:v>Pending</x:v>
      </x:c>
      <x:c r="I92" s="14"/>
      <x:c r="J92" s="14"/>
      <x:c r="K92" s="15" t="str">
        <x:f>IF(H92="Include",IF(COUNT(I92:J92)=2,IF(F92="Offset",J92-I92,I92-J92),""),"")</x:f>
      </x:c>
      <x:c r="L92" s="12" t="str">
        <x:v>Not estimated</x:v>
      </x:c>
      <x:c r="M92" s="12" t="str">
        <x:v>Written condition requirements; finish quantities; repair method</x:v>
      </x:c>
      <x:c r="N92" s="12"/>
    </x:row>
    <x:row r="93" ht="70" customHeight="1">
      <x:c r="A93" s="16" t="n">
        <x:v>86</x:v>
      </x:c>
      <x:c r="B93" s="17" t="str">
        <x:v>09 Old-facility exit and surrender</x:v>
      </x:c>
      <x:c r="C93" s="16" t="str">
        <x:v>Abandoned utility and process-system removal</x:v>
      </x:c>
      <x:c r="D93" s="16" t="str">
        <x:v>Remove/cap unused wiring, pipes, ducts and process infrastructure; separate relocated machine disconnection.</x:v>
      </x:c>
      <x:c r="E93" s="16" t="str">
        <x:v>All</x:v>
      </x:c>
      <x:c r="F93" s="16" t="str">
        <x:v>Project cost</x:v>
      </x:c>
      <x:c r="G93" s="16" t="str">
        <x:v>One time</x:v>
      </x:c>
      <x:c r="H93" s="11" t="str">
        <x:v>Pending</x:v>
      </x:c>
      <x:c r="I93" s="14"/>
      <x:c r="J93" s="14"/>
      <x:c r="K93" s="15" t="str">
        <x:f>IF(H93="Include",IF(COUNT(I93:J93)=2,IF(F93="Offset",J93-I93,I93-J93),""),"")</x:f>
      </x:c>
      <x:c r="L93" s="12" t="str">
        <x:v>Not estimated</x:v>
      </x:c>
      <x:c r="M93" s="12" t="str">
        <x:v>Abandoned systems and lengths; isolation/capping requirements</x:v>
      </x:c>
      <x:c r="N93" s="12"/>
    </x:row>
    <x:row r="94" ht="70" customHeight="1">
      <x:c r="A94" s="16" t="n">
        <x:v>87</x:v>
      </x:c>
      <x:c r="B94" s="17" t="str">
        <x:v>09 Old-facility exit and surrender</x:v>
      </x:c>
      <x:c r="C94" s="16" t="str">
        <x:v>Waste, obsolete assets and hazardous disposal</x:v>
      </x:c>
      <x:c r="D94" s="16" t="str">
        <x:v>Disposal/recycling charges for unusable assets and waste; asset sale proceeds belong in item 129.</x:v>
      </x:c>
      <x:c r="E94" s="16" t="str">
        <x:v>All</x:v>
      </x:c>
      <x:c r="F94" s="16" t="str">
        <x:v>Project cost</x:v>
      </x:c>
      <x:c r="G94" s="16" t="str">
        <x:v>One time</x:v>
      </x:c>
      <x:c r="H94" s="11" t="str">
        <x:v>Pending</x:v>
      </x:c>
      <x:c r="I94" s="14"/>
      <x:c r="J94" s="14"/>
      <x:c r="K94" s="15" t="str">
        <x:f>IF(H94="Include",IF(COUNT(I94:J94)=2,IF(F94="Offset",J94-I94,I94-J94),""),"")</x:f>
      </x:c>
      <x:c r="L94" s="12" t="str">
        <x:v>Not estimated</x:v>
      </x:c>
      <x:c r="M94" s="12" t="str">
        <x:v>Asset/waste inventory; disposal method; required handling evidence</x:v>
      </x:c>
      <x:c r="N94" s="12"/>
    </x:row>
    <x:row r="95" ht="70" customHeight="1">
      <x:c r="A95" s="16" t="n">
        <x:v>88</x:v>
      </x:c>
      <x:c r="B95" s="17" t="str">
        <x:v>09 Old-facility exit and surrender</x:v>
      </x:c>
      <x:c r="C95" s="16" t="str">
        <x:v>Environmental investigation and remediation at exit</x:v>
      </x:c>
      <x:c r="D95" s="16" t="str">
        <x:v>Required exit sampling, cleanup and documented closure; avoid counting new-site assessment here.</x:v>
      </x:c>
      <x:c r="E95" s="16" t="str">
        <x:v>All</x:v>
      </x:c>
      <x:c r="F95" s="16" t="str">
        <x:v>Project cost</x:v>
      </x:c>
      <x:c r="G95" s="16" t="str">
        <x:v>One time</x:v>
      </x:c>
      <x:c r="H95" s="11" t="str">
        <x:v>Pending</x:v>
      </x:c>
      <x:c r="I95" s="14"/>
      <x:c r="J95" s="14"/>
      <x:c r="K95" s="15" t="str">
        <x:f>IF(H95="Include",IF(COUNT(I95:J95)=2,IF(F95="Offset",J95-I95,I95-J95),""),"")</x:f>
      </x:c>
      <x:c r="L95" s="12" t="str">
        <x:v>Not estimated</x:v>
      </x:c>
      <x:c r="M95" s="12" t="str">
        <x:v>Known condition; testing/remediation scope; clearance/closure evidence</x:v>
      </x:c>
      <x:c r="N95" s="12"/>
    </x:row>
    <x:row r="96" ht="70" customHeight="1">
      <x:c r="A96" s="16" t="n">
        <x:v>89</x:v>
      </x:c>
      <x:c r="B96" s="17" t="str">
        <x:v>09 Old-facility exit and surrender</x:v>
      </x:c>
      <x:c r="C96" s="16" t="str">
        <x:v>Final cleaning, yard repair and landscaping</x:v>
      </x:c>
      <x:c r="D96" s="16" t="str">
        <x:v>Surrender clean and exterior restoration beyond normal operations.</x:v>
      </x:c>
      <x:c r="E96" s="16" t="str">
        <x:v>All</x:v>
      </x:c>
      <x:c r="F96" s="16" t="str">
        <x:v>Project cost</x:v>
      </x:c>
      <x:c r="G96" s="16" t="str">
        <x:v>One time</x:v>
      </x:c>
      <x:c r="H96" s="11" t="str">
        <x:v>Pending</x:v>
      </x:c>
      <x:c r="I96" s="14"/>
      <x:c r="J96" s="14"/>
      <x:c r="K96" s="15" t="str">
        <x:f>IF(H96="Include",IF(COUNT(I96:J96)=2,IF(F96="Offset",J96-I96,I96-J96),""),"")</x:f>
      </x:c>
      <x:c r="L96" s="12" t="str">
        <x:v>Not estimated</x:v>
      </x:c>
      <x:c r="M96" s="12" t="str">
        <x:v>Surrender standard; cleaning area; exterior repair quantities</x:v>
      </x:c>
      <x:c r="N96" s="12"/>
    </x:row>
    <x:row r="97" ht="70" customHeight="1">
      <x:c r="A97" s="16" t="n">
        <x:v>90</x:v>
      </x:c>
      <x:c r="B97" s="17" t="str">
        <x:v>09 Old-facility exit and surrender</x:v>
      </x:c>
      <x:c r="C97" s="16" t="str">
        <x:v>Closeout inspections, meter closure and disputes</x:v>
      </x:c>
      <x:c r="D97" s="16" t="str">
        <x:v>Surrender inspection fees, utility termination charges, documentary closeout and specific legal resolution costs.</x:v>
      </x:c>
      <x:c r="E97" s="16" t="str">
        <x:v>All</x:v>
      </x:c>
      <x:c r="F97" s="16" t="str">
        <x:v>Project cost</x:v>
      </x:c>
      <x:c r="G97" s="16" t="str">
        <x:v>One time</x:v>
      </x:c>
      <x:c r="H97" s="11" t="str">
        <x:v>Pending</x:v>
      </x:c>
      <x:c r="I97" s="14"/>
      <x:c r="J97" s="14"/>
      <x:c r="K97" s="15" t="str">
        <x:f>IF(H97="Include",IF(COUNT(I97:J97)=2,IF(F97="Offset",J97-I97,I97-J97),""),"")</x:f>
      </x:c>
      <x:c r="L97" s="12" t="str">
        <x:v>Not estimated</x:v>
      </x:c>
      <x:c r="M97" s="12" t="str">
        <x:v>Inspection/termination fees; meter closure; specific dispute scope</x:v>
      </x:c>
      <x:c r="N97" s="12"/>
    </x:row>
    <x:row r="98" ht="70" customHeight="1">
      <x:c r="A98" s="26" t="n">
        <x:v>91</x:v>
      </x:c>
      <x:c r="B98" s="27" t="str">
        <x:v>10 People and organization</x:v>
      </x:c>
      <x:c r="C98" s="26" t="str">
        <x:v>Employee retention and transition bonuses</x:v>
      </x:c>
      <x:c r="D98" s="26" t="str">
        <x:v>Incremental incentives to retain key people through the move.</x:v>
      </x:c>
      <x:c r="E98" s="26" t="str">
        <x:v>All</x:v>
      </x:c>
      <x:c r="F98" s="26" t="str">
        <x:v>Project cost</x:v>
      </x:c>
      <x:c r="G98" s="26" t="str">
        <x:v>One time</x:v>
      </x:c>
      <x:c r="H98" s="20" t="str">
        <x:v>Pending</x:v>
      </x:c>
      <x:c r="I98" s="21"/>
      <x:c r="J98" s="21"/>
      <x:c r="K98" s="22" t="str">
        <x:f>IF(H98="Include",IF(COUNT(I98:J98)=2,IF(F98="Offset",J98-I98,I98-J98),""),"")</x:f>
      </x:c>
      <x:c r="L98" s="23" t="str">
        <x:v>Not estimated</x:v>
      </x:c>
      <x:c r="M98" s="23" t="str">
        <x:v>Eligible roles; payment triggers; number retained; retention period</x:v>
      </x:c>
      <x:c r="N98" s="23"/>
    </x:row>
    <x:row r="99" ht="70" customHeight="1">
      <x:c r="A99" s="24" t="n">
        <x:v>92</x:v>
      </x:c>
      <x:c r="B99" s="25" t="str">
        <x:v>10 People and organization</x:v>
      </x:c>
      <x:c r="C99" s="24" t="str">
        <x:v>Employee relocation and commuting assistance</x:v>
      </x:c>
      <x:c r="D99" s="24" t="str">
        <x:v>Authorized relocation packages, temporary commuting assistance or transportation support.</x:v>
      </x:c>
      <x:c r="E99" s="24" t="str">
        <x:v>All</x:v>
      </x:c>
      <x:c r="F99" s="24" t="str">
        <x:v>Project cost</x:v>
      </x:c>
      <x:c r="G99" s="24" t="str">
        <x:v>One time</x:v>
      </x:c>
      <x:c r="H99" s="11" t="str">
        <x:v>Pending</x:v>
      </x:c>
      <x:c r="I99" s="14"/>
      <x:c r="J99" s="14"/>
      <x:c r="K99" s="15" t="str">
        <x:f>IF(H99="Include",IF(COUNT(I99:J99)=2,IF(F99="Offset",J99-I99,I99-J99),""),"")</x:f>
      </x:c>
      <x:c r="L99" s="12" t="str">
        <x:v>Not estimated</x:v>
      </x:c>
      <x:c r="M99" s="12" t="str">
        <x:v>Eligible employees; package caps; move distance; duration</x:v>
      </x:c>
      <x:c r="N99" s="12"/>
    </x:row>
    <x:row r="100" ht="70" customHeight="1">
      <x:c r="A100" s="24" t="n">
        <x:v>93</x:v>
      </x:c>
      <x:c r="B100" s="25" t="str">
        <x:v>10 People and organization</x:v>
      </x:c>
      <x:c r="C100" s="24" t="str">
        <x:v>Severance and separation costs</x:v>
      </x:c>
      <x:c r="D100" s="24" t="str">
        <x:v>Costs of positions or people not transferring, based on actual arrangements and applicable requirements.</x:v>
      </x:c>
      <x:c r="E100" s="24" t="str">
        <x:v>All</x:v>
      </x:c>
      <x:c r="F100" s="24" t="str">
        <x:v>Project cost</x:v>
      </x:c>
      <x:c r="G100" s="24" t="str">
        <x:v>One time</x:v>
      </x:c>
      <x:c r="H100" s="11" t="str">
        <x:v>Pending</x:v>
      </x:c>
      <x:c r="I100" s="14"/>
      <x:c r="J100" s="14"/>
      <x:c r="K100" s="15" t="str">
        <x:f>IF(H100="Include",IF(COUNT(I100:J100)=2,IF(F100="Offset",J100-I100,I100-J100),""),"")</x:f>
      </x:c>
      <x:c r="L100" s="12" t="str">
        <x:v>Not estimated</x:v>
      </x:c>
      <x:c r="M100" s="12" t="str">
        <x:v>Affected roles; actual agreements; timing; applicable requirements</x:v>
      </x:c>
      <x:c r="N100" s="12"/>
    </x:row>
    <x:row r="101" ht="70" customHeight="1">
      <x:c r="A101" s="24" t="n">
        <x:v>94</x:v>
      </x:c>
      <x:c r="B101" s="25" t="str">
        <x:v>10 People and organization</x:v>
      </x:c>
      <x:c r="C101" s="24" t="str">
        <x:v>Recruiting and onboarding replacements</x:v>
      </x:c>
      <x:c r="D101" s="24" t="str">
        <x:v>Agency fees, hiring, screening and onboarding due to relocation-related attrition.</x:v>
      </x:c>
      <x:c r="E101" s="24" t="str">
        <x:v>All</x:v>
      </x:c>
      <x:c r="F101" s="24" t="str">
        <x:v>Project cost</x:v>
      </x:c>
      <x:c r="G101" s="24" t="str">
        <x:v>One time</x:v>
      </x:c>
      <x:c r="H101" s="11" t="str">
        <x:v>Pending</x:v>
      </x:c>
      <x:c r="I101" s="14"/>
      <x:c r="J101" s="14"/>
      <x:c r="K101" s="15" t="str">
        <x:f>IF(H101="Include",IF(COUNT(I101:J101)=2,IF(F101="Offset",J101-I101,I101-J101),""),"")</x:f>
      </x:c>
      <x:c r="L101" s="12" t="str">
        <x:v>Not estimated</x:v>
      </x:c>
      <x:c r="M101" s="12" t="str">
        <x:v>Vacancies caused by move; fee basis; onboarding scope</x:v>
      </x:c>
      <x:c r="N101" s="12"/>
    </x:row>
    <x:row r="102" ht="70" customHeight="1">
      <x:c r="A102" s="24" t="n">
        <x:v>95</x:v>
      </x:c>
      <x:c r="B102" s="25" t="str">
        <x:v>10 People and organization</x:v>
      </x:c>
      <x:c r="C102" s="24" t="str">
        <x:v>Training and cross-training</x:v>
      </x:c>
      <x:c r="D102" s="24" t="str">
        <x:v>Training on the new layout, equipment, safety, quality systems and revised procedures.</x:v>
      </x:c>
      <x:c r="E102" s="24" t="str">
        <x:v>All</x:v>
      </x:c>
      <x:c r="F102" s="24" t="str">
        <x:v>Project cost</x:v>
      </x:c>
      <x:c r="G102" s="24" t="str">
        <x:v>One time</x:v>
      </x:c>
      <x:c r="H102" s="11" t="str">
        <x:v>Pending</x:v>
      </x:c>
      <x:c r="I102" s="14"/>
      <x:c r="J102" s="14"/>
      <x:c r="K102" s="15" t="str">
        <x:f>IF(H102="Include",IF(COUNT(I102:J102)=2,IF(F102="Offset",J102-I102,I102-J102),""),"")</x:f>
      </x:c>
      <x:c r="L102" s="12" t="str">
        <x:v>Not estimated</x:v>
      </x:c>
      <x:c r="M102" s="12" t="str">
        <x:v>Roles; training hours; new procedures/equipment; verification</x:v>
      </x:c>
      <x:c r="N102" s="12"/>
    </x:row>
    <x:row r="103" ht="70" customHeight="1">
      <x:c r="A103" s="24" t="n">
        <x:v>96</x:v>
      </x:c>
      <x:c r="B103" s="25" t="str">
        <x:v>10 People and organization</x:v>
      </x:c>
      <x:c r="C103" s="24" t="str">
        <x:v>Move overtime, premiums and temporary staff</x:v>
      </x:c>
      <x:c r="D103" s="24" t="str">
        <x:v>Incremental wages and agency staff for packing, transfer and startup; remove labor already inside vendor bids.</x:v>
      </x:c>
      <x:c r="E103" s="24" t="str">
        <x:v>All</x:v>
      </x:c>
      <x:c r="F103" s="24" t="str">
        <x:v>Project cost</x:v>
      </x:c>
      <x:c r="G103" s="24" t="str">
        <x:v>One time</x:v>
      </x:c>
      <x:c r="H103" s="11" t="str">
        <x:v>Pending</x:v>
      </x:c>
      <x:c r="I103" s="14"/>
      <x:c r="J103" s="14"/>
      <x:c r="K103" s="15" t="str">
        <x:f>IF(H103="Include",IF(COUNT(I103:J103)=2,IF(F103="Offset",J103-I103,I103-J103),""),"")</x:f>
      </x:c>
      <x:c r="L103" s="12" t="str">
        <x:v>Not estimated</x:v>
      </x:c>
      <x:c r="M103" s="12" t="str">
        <x:v>Extra paid hours; premium rate; agency hours; overlap with bids</x:v>
      </x:c>
      <x:c r="N103" s="12"/>
    </x:row>
    <x:row r="104" ht="70" customHeight="1">
      <x:c r="A104" s="24" t="n">
        <x:v>97</x:v>
      </x:c>
      <x:c r="B104" s="25" t="str">
        <x:v>10 People and organization</x:v>
      </x:c>
      <x:c r="C104" s="24" t="str">
        <x:v>Travel, lodging and relocation per diem</x:v>
      </x:c>
      <x:c r="D104" s="24" t="str">
        <x:v>Staff and technician travel/temporary lodging; exclude OEM travel already in item 79.</x:v>
      </x:c>
      <x:c r="E104" s="24" t="str">
        <x:v>All</x:v>
      </x:c>
      <x:c r="F104" s="24" t="str">
        <x:v>Project cost</x:v>
      </x:c>
      <x:c r="G104" s="24" t="str">
        <x:v>One time</x:v>
      </x:c>
      <x:c r="H104" s="11" t="str">
        <x:v>Pending</x:v>
      </x:c>
      <x:c r="I104" s="14"/>
      <x:c r="J104" s="14"/>
      <x:c r="K104" s="15" t="str">
        <x:f>IF(H104="Include",IF(COUNT(I104:J104)=2,IF(F104="Offset",J104-I104,I104-J104),""),"")</x:f>
      </x:c>
      <x:c r="L104" s="12" t="str">
        <x:v>Not estimated</x:v>
      </x:c>
      <x:c r="M104" s="12" t="str">
        <x:v>Travelers; days; locations; per diem; vendor-included travel</x:v>
      </x:c>
      <x:c r="N104" s="12"/>
    </x:row>
    <x:row r="105" ht="70" customHeight="1">
      <x:c r="A105" s="24" t="n">
        <x:v>98</x:v>
      </x:c>
      <x:c r="B105" s="25" t="str">
        <x:v>10 People and organization</x:v>
      </x:c>
      <x:c r="C105" s="24" t="str">
        <x:v>Employee communication and HR administration</x:v>
      </x:c>
      <x:c r="D105" s="24" t="str">
        <x:v>Additional relocation communications, staffing coordination and change administration.</x:v>
      </x:c>
      <x:c r="E105" s="24" t="str">
        <x:v>All</x:v>
      </x:c>
      <x:c r="F105" s="24" t="str">
        <x:v>Project cost</x:v>
      </x:c>
      <x:c r="G105" s="24" t="str">
        <x:v>One time</x:v>
      </x:c>
      <x:c r="H105" s="11" t="str">
        <x:v>Pending</x:v>
      </x:c>
      <x:c r="I105" s="14"/>
      <x:c r="J105" s="14"/>
      <x:c r="K105" s="15" t="str">
        <x:f>IF(H105="Include",IF(COUNT(I105:J105)=2,IF(F105="Offset",J105-I105,I105-J105),""),"")</x:f>
      </x:c>
      <x:c r="L105" s="12" t="str">
        <x:v>Not estimated</x:v>
      </x:c>
      <x:c r="M105" s="12" t="str">
        <x:v>Affected groups; communication needs; extra admin labor</x:v>
      </x:c>
      <x:c r="N105" s="12"/>
    </x:row>
    <x:row r="106" ht="70" customHeight="1">
      <x:c r="A106" s="24" t="n">
        <x:v>99</x:v>
      </x:c>
      <x:c r="B106" s="25" t="str">
        <x:v>10 People and organization</x:v>
      </x:c>
      <x:c r="C106" s="24" t="str">
        <x:v>Management and internal team time</x:v>
      </x:c>
      <x:c r="D106" s="24" t="str">
        <x:v>Incremental backfill/payroll, or separately valued diverted time; choose one valuation basis and explain it.</x:v>
      </x:c>
      <x:c r="E106" s="24" t="str">
        <x:v>All</x:v>
      </x:c>
      <x:c r="F106" s="24" t="str">
        <x:v>Business loss</x:v>
      </x:c>
      <x:c r="G106" s="24" t="str">
        <x:v>One time</x:v>
      </x:c>
      <x:c r="H106" s="11" t="str">
        <x:v>Pending</x:v>
      </x:c>
      <x:c r="I106" s="14"/>
      <x:c r="J106" s="14"/>
      <x:c r="K106" s="15" t="str">
        <x:f>IF(H106="Include",IF(COUNT(I106:J106)=2,IF(F106="Offset",J106-I106,I106-J106),""),"")</x:f>
      </x:c>
      <x:c r="L106" s="12" t="str">
        <x:v>Not estimated</x:v>
      </x:c>
      <x:c r="M106" s="12" t="str">
        <x:v>Incremental backfill or diverted hours; stated valuation basis</x:v>
      </x:c>
      <x:c r="N106" s="12"/>
    </x:row>
    <x:row r="107" ht="70" customHeight="1">
      <x:c r="A107" s="24" t="n">
        <x:v>100</x:v>
      </x:c>
      <x:c r="B107" s="25" t="str">
        <x:v>10 People and organization</x:v>
      </x:c>
      <x:c r="C107" s="24" t="str">
        <x:v>Ramp-up productivity loss</x:v>
      </x:c>
      <x:c r="D107" s="24" t="str">
        <x:v>Extra paid hours per unit during learning; exclude lost contribution margin already in item 107.</x:v>
      </x:c>
      <x:c r="E107" s="24" t="str">
        <x:v>All</x:v>
      </x:c>
      <x:c r="F107" s="24" t="str">
        <x:v>Business loss</x:v>
      </x:c>
      <x:c r="G107" s="24" t="str">
        <x:v>One time</x:v>
      </x:c>
      <x:c r="H107" s="11" t="str">
        <x:v>Pending</x:v>
      </x:c>
      <x:c r="I107" s="14"/>
      <x:c r="J107" s="14"/>
      <x:c r="K107" s="15" t="str">
        <x:f>IF(H107="Include",IF(COUNT(I107:J107)=2,IF(F107="Offset",J107-I107,I107-J107),""),"")</x:f>
      </x:c>
      <x:c r="L107" s="12" t="str">
        <x:v>Not estimated</x:v>
      </x:c>
      <x:c r="M107" s="12" t="str">
        <x:v>Baseline vs startup paid hours per unit; duration; exclude lost output</x:v>
      </x:c>
      <x:c r="N107" s="12"/>
    </x:row>
    <x:row r="108" ht="70" customHeight="1">
      <x:c r="A108" s="18" t="n">
        <x:v>101</x:v>
      </x:c>
      <x:c r="B108" s="19" t="str">
        <x:v>11 Business continuity and startup</x:v>
      </x:c>
      <x:c r="C108" s="18" t="str">
        <x:v>Overlapping rent and occupancy costs</x:v>
      </x:c>
      <x:c r="D108" s="18" t="str">
        <x:v>Extra concurrent-site costs during fit-out and cutover, beyond the common comparison baseline; exclude item 81 months.</x:v>
      </x:c>
      <x:c r="E108" s="18" t="str">
        <x:v>All</x:v>
      </x:c>
      <x:c r="F108" s="18" t="str">
        <x:v>Project cost</x:v>
      </x:c>
      <x:c r="G108" s="18" t="str">
        <x:v>One time</x:v>
      </x:c>
      <x:c r="H108" s="20" t="str">
        <x:v>Pending</x:v>
      </x:c>
      <x:c r="I108" s="21"/>
      <x:c r="J108" s="21"/>
      <x:c r="K108" s="22" t="str">
        <x:f>IF(H108="Include",IF(COUNT(I108:J108)=2,IF(F108="Offset",J108-I108,I108-J108),""),"")</x:f>
      </x:c>
      <x:c r="L108" s="23" t="str">
        <x:v>Not estimated</x:v>
      </x:c>
      <x:c r="M108" s="23" t="str">
        <x:v>Site occupancy dates; common baseline; lease charges; avoid exit overlap</x:v>
      </x:c>
      <x:c r="N108" s="23"/>
    </x:row>
    <x:row r="109" ht="70" customHeight="1">
      <x:c r="A109" s="16" t="n">
        <x:v>102</x:v>
      </x:c>
      <x:c r="B109" s="17" t="str">
        <x:v>11 Business continuity and startup</x:v>
      </x:c>
      <x:c r="C109" s="16" t="str">
        <x:v>Temporary warehouse, swing space or overflow 3PL</x:v>
      </x:c>
      <x:c r="D109" s="16" t="str">
        <x:v>Temporary facility/service expense required to keep operations running; exclude permanent new-site rent.</x:v>
      </x:c>
      <x:c r="E109" s="16" t="str">
        <x:v>All</x:v>
      </x:c>
      <x:c r="F109" s="16" t="str">
        <x:v>Project cost</x:v>
      </x:c>
      <x:c r="G109" s="16" t="str">
        <x:v>One time</x:v>
      </x:c>
      <x:c r="H109" s="11" t="str">
        <x:v>Pending</x:v>
      </x:c>
      <x:c r="I109" s="14"/>
      <x:c r="J109" s="14"/>
      <x:c r="K109" s="15" t="str">
        <x:f>IF(H109="Include",IF(COUNT(I109:J109)=2,IF(F109="Offset",J109-I109,I109-J109),""),"")</x:f>
      </x:c>
      <x:c r="L109" s="12" t="str">
        <x:v>Not estimated</x:v>
      </x:c>
      <x:c r="M109" s="12" t="str">
        <x:v>Area/pallet positions; duration; service scope; handling and freight</x:v>
      </x:c>
      <x:c r="N109" s="12"/>
    </x:row>
    <x:row r="110" ht="70" customHeight="1">
      <x:c r="A110" s="16" t="n">
        <x:v>103</x:v>
      </x:c>
      <x:c r="B110" s="17" t="str">
        <x:v>11 Business continuity and startup</x:v>
      </x:c>
      <x:c r="C110" s="16" t="str">
        <x:v>Temporary equipment and utility rentals</x:v>
      </x:c>
      <x:c r="D110" s="16" t="str">
        <x:v>Rental forklifts, generators, cooling, compressed air or other bridge equipment.</x:v>
      </x:c>
      <x:c r="E110" s="16" t="str">
        <x:v>All</x:v>
      </x:c>
      <x:c r="F110" s="16" t="str">
        <x:v>Project cost</x:v>
      </x:c>
      <x:c r="G110" s="16" t="str">
        <x:v>One time</x:v>
      </x:c>
      <x:c r="H110" s="11" t="str">
        <x:v>Pending</x:v>
      </x:c>
      <x:c r="I110" s="14"/>
      <x:c r="J110" s="14"/>
      <x:c r="K110" s="15" t="str">
        <x:f>IF(H110="Include",IF(COUNT(I110:J110)=2,IF(F110="Offset",J110-I110,I110-J110),""),"")</x:f>
      </x:c>
      <x:c r="L110" s="12" t="str">
        <x:v>Not estimated</x:v>
      </x:c>
      <x:c r="M110" s="12" t="str">
        <x:v>Equipment type; duration; utilization; delivery; fuel and maintenance</x:v>
      </x:c>
      <x:c r="N110" s="12"/>
    </x:row>
    <x:row r="111" ht="70" customHeight="1">
      <x:c r="A111" s="16" t="n">
        <x:v>104</x:v>
      </x:c>
      <x:c r="B111" s="17" t="str">
        <x:v>11 Business continuity and startup</x:v>
      </x:c>
      <x:c r="C111" s="16" t="str">
        <x:v>Inventory-buffer carrying and storage expense</x:v>
      </x:c>
      <x:c r="D111" s="16" t="str">
        <x:v>Incremental interest, storage, insurance or handling of extra buffer stock; the inventory principal is item 124.</x:v>
      </x:c>
      <x:c r="E111" s="16" t="str">
        <x:v>All</x:v>
      </x:c>
      <x:c r="F111" s="16" t="str">
        <x:v>Project cost</x:v>
      </x:c>
      <x:c r="G111" s="16" t="str">
        <x:v>One time</x:v>
      </x:c>
      <x:c r="H111" s="11" t="str">
        <x:v>Pending</x:v>
      </x:c>
      <x:c r="I111" s="14"/>
      <x:c r="J111" s="14"/>
      <x:c r="K111" s="15" t="str">
        <x:f>IF(H111="Include",IF(COUNT(I111:J111)=2,IF(F111="Offset",J111-I111,I111-J111),""),"")</x:f>
      </x:c>
      <x:c r="L111" s="12" t="str">
        <x:v>Not estimated</x:v>
      </x:c>
      <x:c r="M111" s="12" t="str">
        <x:v>Additional stock value; holding days; financing/storage/insurance rates</x:v>
      </x:c>
      <x:c r="N111" s="12"/>
    </x:row>
    <x:row r="112" ht="70" customHeight="1">
      <x:c r="A112" s="16" t="n">
        <x:v>105</x:v>
      </x:c>
      <x:c r="B112" s="17" t="str">
        <x:v>11 Business continuity and startup</x:v>
      </x:c>
      <x:c r="C112" s="16" t="str">
        <x:v>Expedited freight and emergency replenishment</x:v>
      </x:c>
      <x:c r="D112" s="16" t="str">
        <x:v>Incremental freight premiums due to cutover or ramp-up; normal ongoing transport delta is item 112.</x:v>
      </x:c>
      <x:c r="E112" s="16" t="str">
        <x:v>All</x:v>
      </x:c>
      <x:c r="F112" s="16" t="str">
        <x:v>Project cost</x:v>
      </x:c>
      <x:c r="G112" s="16" t="str">
        <x:v>One time</x:v>
      </x:c>
      <x:c r="H112" s="11" t="str">
        <x:v>Pending</x:v>
      </x:c>
      <x:c r="I112" s="14"/>
      <x:c r="J112" s="14"/>
      <x:c r="K112" s="15" t="str">
        <x:f>IF(H112="Include",IF(COUNT(I112:J112)=2,IF(F112="Offset",J112-I112,I112-J112),""),"")</x:f>
      </x:c>
      <x:c r="L112" s="12" t="str">
        <x:v>Not estimated</x:v>
      </x:c>
      <x:c r="M112" s="12" t="str">
        <x:v>Incremental expedites; premium vs normal rates; cutover period</x:v>
      </x:c>
      <x:c r="N112" s="12"/>
    </x:row>
    <x:row r="113" ht="70" customHeight="1">
      <x:c r="A113" s="16" t="n">
        <x:v>106</x:v>
      </x:c>
      <x:c r="B113" s="17" t="str">
        <x:v>11 Business continuity and startup</x:v>
      </x:c>
      <x:c r="C113" s="16" t="str">
        <x:v>Customer penalties, service credits and claims</x:v>
      </x:c>
      <x:c r="D113" s="16" t="str">
        <x:v>Documented contractual penalties or concessions for disruption; avoid duplication with lost margin.</x:v>
      </x:c>
      <x:c r="E113" s="16" t="str">
        <x:v>All</x:v>
      </x:c>
      <x:c r="F113" s="16" t="str">
        <x:v>Project cost</x:v>
      </x:c>
      <x:c r="G113" s="16" t="str">
        <x:v>One time</x:v>
      </x:c>
      <x:c r="H113" s="11" t="str">
        <x:v>Pending</x:v>
      </x:c>
      <x:c r="I113" s="14"/>
      <x:c r="J113" s="14"/>
      <x:c r="K113" s="15" t="str">
        <x:f>IF(H113="Include",IF(COUNT(I113:J113)=2,IF(F113="Offset",J113-I113,I113-J113),""),"")</x:f>
      </x:c>
      <x:c r="L113" s="12" t="str">
        <x:v>Not estimated</x:v>
      </x:c>
      <x:c r="M113" s="12" t="str">
        <x:v>Customer contracts; affected service events; negotiated recovery</x:v>
      </x:c>
      <x:c r="N113" s="12"/>
    </x:row>
    <x:row r="114" ht="70" customHeight="1">
      <x:c r="A114" s="16" t="n">
        <x:v>107</x:v>
      </x:c>
      <x:c r="B114" s="17" t="str">
        <x:v>11 Business continuity and startup</x:v>
      </x:c>
      <x:c r="C114" s="16" t="str">
        <x:v>Lost contribution margin from missed production or orders</x:v>
      </x:c>
      <x:c r="D114" s="16" t="str">
        <x:v>Unrecoverable revenue less avoidable variable costs, after backlog recovery; not gross revenue or ordinary fixed payroll.</x:v>
      </x:c>
      <x:c r="E114" s="16" t="str">
        <x:v>All</x:v>
      </x:c>
      <x:c r="F114" s="16" t="str">
        <x:v>Business loss</x:v>
      </x:c>
      <x:c r="G114" s="16" t="str">
        <x:v>One time</x:v>
      </x:c>
      <x:c r="H114" s="11" t="str">
        <x:v>Pending</x:v>
      </x:c>
      <x:c r="I114" s="14"/>
      <x:c r="J114" s="14"/>
      <x:c r="K114" s="15" t="str">
        <x:f>IF(H114="Include",IF(COUNT(I114:J114)=2,IF(F114="Offset",J114-I114,I114-J114),""),"")</x:f>
      </x:c>
      <x:c r="L114" s="12" t="str">
        <x:v>Not estimated</x:v>
      </x:c>
      <x:c r="M114" s="12" t="str">
        <x:v>Unrecoverable units/orders; unit contribution margin; backlog recovery</x:v>
      </x:c>
      <x:c r="N114" s="12"/>
    </x:row>
    <x:row r="115" ht="70" customHeight="1">
      <x:c r="A115" s="16" t="n">
        <x:v>108</x:v>
      </x:c>
      <x:c r="B115" s="17" t="str">
        <x:v>11 Business continuity and startup</x:v>
      </x:c>
      <x:c r="C115" s="16" t="str">
        <x:v>Damage, spoilage, scrap and rework</x:v>
      </x:c>
      <x:c r="D115" s="16" t="str">
        <x:v>Incremental uninsured loss or deductible, disposal and rework; net recoveries separately and avoid duplicate trial scrap.</x:v>
      </x:c>
      <x:c r="E115" s="16" t="str">
        <x:v>All</x:v>
      </x:c>
      <x:c r="F115" s="16" t="str">
        <x:v>Project cost</x:v>
      </x:c>
      <x:c r="G115" s="16" t="str">
        <x:v>One time</x:v>
      </x:c>
      <x:c r="H115" s="11" t="str">
        <x:v>Pending</x:v>
      </x:c>
      <x:c r="I115" s="14"/>
      <x:c r="J115" s="14"/>
      <x:c r="K115" s="15" t="str">
        <x:f>IF(H115="Include",IF(COUNT(I115:J115)=2,IF(F115="Offset",J115-I115,I115-J115),""),"")</x:f>
      </x:c>
      <x:c r="L115" s="12" t="str">
        <x:v>Not estimated</x:v>
      </x:c>
      <x:c r="M115" s="12" t="str">
        <x:v>Quantity; replacement/rework cost; recoveries; deductible; disposition</x:v>
      </x:c>
      <x:c r="N115" s="12"/>
    </x:row>
    <x:row r="116" ht="70" customHeight="1">
      <x:c r="A116" s="16" t="n">
        <x:v>109</x:v>
      </x:c>
      <x:c r="B116" s="17" t="str">
        <x:v>11 Business continuity and startup</x:v>
      </x:c>
      <x:c r="C116" s="16" t="str">
        <x:v>Startup consumables, trial runs and changeover materials</x:v>
      </x:c>
      <x:c r="D116" s="16" t="str">
        <x:v>Non-quality startup materials and supplies; item 60 owns qualification batches and associated testing.</x:v>
      </x:c>
      <x:c r="E116" s="16" t="str">
        <x:v>All</x:v>
      </x:c>
      <x:c r="F116" s="16" t="str">
        <x:v>Project cost</x:v>
      </x:c>
      <x:c r="G116" s="16" t="str">
        <x:v>One time</x:v>
      </x:c>
      <x:c r="H116" s="11" t="str">
        <x:v>Pending</x:v>
      </x:c>
      <x:c r="I116" s="14"/>
      <x:c r="J116" s="14"/>
      <x:c r="K116" s="15" t="str">
        <x:f>IF(H116="Include",IF(COUNT(I116:J116)=2,IF(F116="Offset",J116-I116,I116-J116),""),"")</x:f>
      </x:c>
      <x:c r="L116" s="12" t="str">
        <x:v>Not estimated</x:v>
      </x:c>
      <x:c r="M116" s="12" t="str">
        <x:v>Runs; materials; quantities; consumables; distinction from QA trials</x:v>
      </x:c>
      <x:c r="N116" s="12"/>
    </x:row>
    <x:row r="117" ht="70" customHeight="1">
      <x:c r="A117" s="16" t="n">
        <x:v>110</x:v>
      </x:c>
      <x:c r="B117" s="17" t="str">
        <x:v>11 Business continuity and startup</x:v>
      </x:c>
      <x:c r="C117" s="16" t="str">
        <x:v>Defect correction and temporary operating workarounds</x:v>
      </x:c>
      <x:c r="D117" s="16" t="str">
        <x:v>Unreimbursed punch-list fixes and bridge measures during startup; exclude work covered by contractor warranty.</x:v>
      </x:c>
      <x:c r="E117" s="16" t="str">
        <x:v>All</x:v>
      </x:c>
      <x:c r="F117" s="16" t="str">
        <x:v>Project cost</x:v>
      </x:c>
      <x:c r="G117" s="16" t="str">
        <x:v>One time</x:v>
      </x:c>
      <x:c r="H117" s="11" t="str">
        <x:v>Pending</x:v>
      </x:c>
      <x:c r="I117" s="14"/>
      <x:c r="J117" s="14"/>
      <x:c r="K117" s="15" t="str">
        <x:f>IF(H117="Include",IF(COUNT(I117:J117)=2,IF(F117="Offset",J117-I117,I117-J117),""),"")</x:f>
      </x:c>
      <x:c r="L117" s="12" t="str">
        <x:v>Not estimated</x:v>
      </x:c>
      <x:c r="M117" s="12" t="str">
        <x:v>Issue register; warranty responsibility; bridge duration; actual scope</x:v>
      </x:c>
      <x:c r="N117" s="12"/>
    </x:row>
    <x:row r="118" ht="70" customHeight="1">
      <x:c r="A118" s="26" t="n">
        <x:v>111</x:v>
      </x:c>
      <x:c r="B118" s="27" t="str">
        <x:v>12 Annual operating-cost differences</x:v>
      </x:c>
      <x:c r="C118" s="26" t="str">
        <x:v>Rent, escalations, operating expenses and property charges</x:v>
      </x:c>
      <x:c r="D118" s="26" t="str">
        <x:v>Compare all-in annual occupancy cost for move versus stay; use a year-by-year model if escalations differ.</x:v>
      </x:c>
      <x:c r="E118" s="26" t="str">
        <x:v>All</x:v>
      </x:c>
      <x:c r="F118" s="26" t="str">
        <x:v>Annual cost</x:v>
      </x:c>
      <x:c r="G118" s="26" t="str">
        <x:v>Annual USD</x:v>
      </x:c>
      <x:c r="H118" s="20" t="str">
        <x:v>Pending</x:v>
      </x:c>
      <x:c r="I118" s="21"/>
      <x:c r="J118" s="21"/>
      <x:c r="K118" s="22" t="str">
        <x:f>IF(H118="Include",IF(COUNT(I118:J118)=2,IF(F118="Offset",J118-I118,I118-J118),""),"")</x:f>
      </x:c>
      <x:c r="L118" s="23" t="str">
        <x:v>Not estimated</x:v>
      </x:c>
      <x:c r="M118" s="23" t="str">
        <x:v>Same horizon; all-in rent; escalations; operating charges; incentives</x:v>
      </x:c>
      <x:c r="N118" s="23"/>
    </x:row>
    <x:row r="119" ht="70" customHeight="1">
      <x:c r="A119" s="24" t="n">
        <x:v>112</x:v>
      </x:c>
      <x:c r="B119" s="25" t="str">
        <x:v>12 Annual operating-cost differences</x:v>
      </x:c>
      <x:c r="C119" s="24" t="str">
        <x:v>Transportation, drayage and delivery cost</x:v>
      </x:c>
      <x:c r="D119" s="24" t="str">
        <x:v>Annual network delta from mileage, mode, carrier rates and customer/supplier geography.</x:v>
      </x:c>
      <x:c r="E119" s="24" t="str">
        <x:v>DC / 3PL / MFG / Food / DS</x:v>
      </x:c>
      <x:c r="F119" s="24" t="str">
        <x:v>Annual cost</x:v>
      </x:c>
      <x:c r="G119" s="24" t="str">
        <x:v>Annual USD</x:v>
      </x:c>
      <x:c r="H119" s="11" t="str">
        <x:v>Pending</x:v>
      </x:c>
      <x:c r="I119" s="14"/>
      <x:c r="J119" s="14"/>
      <x:c r="K119" s="15" t="str">
        <x:f>IF(H119="Include",IF(COUNT(I119:J119)=2,IF(F119="Offset",J119-I119,I119-J119),""),"")</x:f>
      </x:c>
      <x:c r="L119" s="12" t="str">
        <x:v>Not estimated</x:v>
      </x:c>
      <x:c r="M119" s="12" t="str">
        <x:v>Actual lanes; volume; rate/mileage; mode; service constraints</x:v>
      </x:c>
      <x:c r="N119" s="12"/>
    </x:row>
    <x:row r="120" ht="70" customHeight="1">
      <x:c r="A120" s="24" t="n">
        <x:v>113</x:v>
      </x:c>
      <x:c r="B120" s="25" t="str">
        <x:v>12 Annual operating-cost differences</x:v>
      </x:c>
      <x:c r="C120" s="24" t="str">
        <x:v>Labor rate, staffing and turnover</x:v>
      </x:c>
      <x:c r="D120" s="24" t="str">
        <x:v>Annual net staffing/pay delta including shifts, benefits, training and persistent turnover.</x:v>
      </x:c>
      <x:c r="E120" s="24" t="str">
        <x:v>All</x:v>
      </x:c>
      <x:c r="F120" s="24" t="str">
        <x:v>Annual cost</x:v>
      </x:c>
      <x:c r="G120" s="24" t="str">
        <x:v>Annual USD</x:v>
      </x:c>
      <x:c r="H120" s="11" t="str">
        <x:v>Pending</x:v>
      </x:c>
      <x:c r="I120" s="14"/>
      <x:c r="J120" s="14"/>
      <x:c r="K120" s="15" t="str">
        <x:f>IF(H120="Include",IF(COUNT(I120:J120)=2,IF(F120="Offset",J120-I120,I120-J120),""),"")</x:f>
      </x:c>
      <x:c r="L120" s="12" t="str">
        <x:v>Not estimated</x:v>
      </x:c>
      <x:c r="M120" s="12" t="str">
        <x:v>Staffing by shift; wage/benefit rates; turnover; expected productivity</x:v>
      </x:c>
      <x:c r="N120" s="12"/>
    </x:row>
    <x:row r="121" ht="70" customHeight="1">
      <x:c r="A121" s="24" t="n">
        <x:v>114</x:v>
      </x:c>
      <x:c r="B121" s="25" t="str">
        <x:v>12 Annual operating-cost differences</x:v>
      </x:c>
      <x:c r="C121" s="24" t="str">
        <x:v>Electricity, gas, water and sewer</x:v>
      </x:c>
      <x:c r="D121" s="24" t="str">
        <x:v>Annual usage and tariff/demand-charge delta at planned throughput.</x:v>
      </x:c>
      <x:c r="E121" s="24" t="str">
        <x:v>All</x:v>
      </x:c>
      <x:c r="F121" s="24" t="str">
        <x:v>Annual cost</x:v>
      </x:c>
      <x:c r="G121" s="24" t="str">
        <x:v>Annual USD</x:v>
      </x:c>
      <x:c r="H121" s="11" t="str">
        <x:v>Pending</x:v>
      </x:c>
      <x:c r="I121" s="14"/>
      <x:c r="J121" s="14"/>
      <x:c r="K121" s="15" t="str">
        <x:f>IF(H121="Include",IF(COUNT(I121:J121)=2,IF(F121="Offset",J121-I121,I121-J121),""),"")</x:f>
      </x:c>
      <x:c r="L121" s="12" t="str">
        <x:v>Not estimated</x:v>
      </x:c>
      <x:c r="M121" s="12" t="str">
        <x:v>Measured/process demand; tariffs; demand charges; hours; weather</x:v>
      </x:c>
      <x:c r="N121" s="12"/>
    </x:row>
    <x:row r="122" ht="70" customHeight="1">
      <x:c r="A122" s="24" t="n">
        <x:v>115</x:v>
      </x:c>
      <x:c r="B122" s="25" t="str">
        <x:v>12 Annual operating-cost differences</x:v>
      </x:c>
      <x:c r="C122" s="24" t="str">
        <x:v>Equipment and building maintenance</x:v>
      </x:c>
      <x:c r="D122" s="24" t="str">
        <x:v>Annual preventive service, repairs and upkeep delta; separate one-time startup repairs.</x:v>
      </x:c>
      <x:c r="E122" s="24" t="str">
        <x:v>All</x:v>
      </x:c>
      <x:c r="F122" s="24" t="str">
        <x:v>Annual cost</x:v>
      </x:c>
      <x:c r="G122" s="24" t="str">
        <x:v>Annual USD</x:v>
      </x:c>
      <x:c r="H122" s="11" t="str">
        <x:v>Pending</x:v>
      </x:c>
      <x:c r="I122" s="14"/>
      <x:c r="J122" s="14"/>
      <x:c r="K122" s="15" t="str">
        <x:f>IF(H122="Include",IF(COUNT(I122:J122)=2,IF(F122="Offset",J122-I122,I122-J122),""),"")</x:f>
      </x:c>
      <x:c r="L122" s="12" t="str">
        <x:v>Not estimated</x:v>
      </x:c>
      <x:c r="M122" s="12" t="str">
        <x:v>Equipment/asset list; service frequency; contract scope; expected repair</x:v>
      </x:c>
      <x:c r="N122" s="12"/>
    </x:row>
    <x:row r="123" ht="70" customHeight="1">
      <x:c r="A123" s="24" t="n">
        <x:v>116</x:v>
      </x:c>
      <x:c r="B123" s="25" t="str">
        <x:v>12 Annual operating-cost differences</x:v>
      </x:c>
      <x:c r="C123" s="24" t="str">
        <x:v>Recurring insurance premiums</x:v>
      </x:c>
      <x:c r="D123" s="24" t="str">
        <x:v>Annual property, liability, equipment and other relevant insurance delta; exclude one-time transit premium.</x:v>
      </x:c>
      <x:c r="E123" s="24" t="str">
        <x:v>All</x:v>
      </x:c>
      <x:c r="F123" s="24" t="str">
        <x:v>Annual cost</x:v>
      </x:c>
      <x:c r="G123" s="24" t="str">
        <x:v>Annual USD</x:v>
      </x:c>
      <x:c r="H123" s="11" t="str">
        <x:v>Pending</x:v>
      </x:c>
      <x:c r="I123" s="14"/>
      <x:c r="J123" s="14"/>
      <x:c r="K123" s="15" t="str">
        <x:f>IF(H123="Include",IF(COUNT(I123:J123)=2,IF(F123="Offset",J123-I123,I123-J123),""),"")</x:f>
      </x:c>
      <x:c r="L123" s="12" t="str">
        <x:v>Not estimated</x:v>
      </x:c>
      <x:c r="M123" s="12" t="str">
        <x:v>Equivalent coverage/limits; site risk; deductibles; annual quotes</x:v>
      </x:c>
      <x:c r="N123" s="12"/>
    </x:row>
    <x:row r="124" ht="70" customHeight="1">
      <x:c r="A124" s="24" t="n">
        <x:v>117</x:v>
      </x:c>
      <x:c r="B124" s="25" t="str">
        <x:v>12 Annual operating-cost differences</x:v>
      </x:c>
      <x:c r="C124" s="24" t="str">
        <x:v>Outsourced storage and recurring handling</x:v>
      </x:c>
      <x:c r="D124" s="24" t="str">
        <x:v>Annual difference in permanent outside storage, overflow handling or 3PL support.</x:v>
      </x:c>
      <x:c r="E124" s="24" t="str">
        <x:v>DC / 3PL / MFG / Food / DS</x:v>
      </x:c>
      <x:c r="F124" s="24" t="str">
        <x:v>Annual cost</x:v>
      </x:c>
      <x:c r="G124" s="24" t="str">
        <x:v>Annual USD</x:v>
      </x:c>
      <x:c r="H124" s="11" t="str">
        <x:v>Pending</x:v>
      </x:c>
      <x:c r="I124" s="14"/>
      <x:c r="J124" s="14"/>
      <x:c r="K124" s="15" t="str">
        <x:f>IF(H124="Include",IF(COUNT(I124:J124)=2,IF(F124="Offset",J124-I124,I124-J124),""),"")</x:f>
      </x:c>
      <x:c r="L124" s="12" t="str">
        <x:v>Not estimated</x:v>
      </x:c>
      <x:c r="M124" s="12" t="str">
        <x:v>Structural overflow quantities; storage/handling rates; term</x:v>
      </x:c>
      <x:c r="N124" s="12"/>
    </x:row>
    <x:row r="125" ht="70" customHeight="1">
      <x:c r="A125" s="24" t="n">
        <x:v>118</x:v>
      </x:c>
      <x:c r="B125" s="25" t="str">
        <x:v>12 Annual operating-cost differences</x:v>
      </x:c>
      <x:c r="C125" s="24" t="str">
        <x:v>IT, security, monitoring and service contracts</x:v>
      </x:c>
      <x:c r="D125" s="24" t="str">
        <x:v>Annual software, circuits, alarm monitoring, fire service and other ongoing service subscriptions.</x:v>
      </x:c>
      <x:c r="E125" s="24" t="str">
        <x:v>All</x:v>
      </x:c>
      <x:c r="F125" s="24" t="str">
        <x:v>Annual cost</x:v>
      </x:c>
      <x:c r="G125" s="24" t="str">
        <x:v>Annual USD</x:v>
      </x:c>
      <x:c r="H125" s="11" t="str">
        <x:v>Pending</x:v>
      </x:c>
      <x:c r="I125" s="14"/>
      <x:c r="J125" s="14"/>
      <x:c r="K125" s="15" t="str">
        <x:f>IF(H125="Include",IF(COUNT(I125:J125)=2,IF(F125="Offset",J125-I125,I125-J125),""),"")</x:f>
      </x:c>
      <x:c r="L125" s="12" t="str">
        <x:v>Not estimated</x:v>
      </x:c>
      <x:c r="M125" s="12" t="str">
        <x:v>Actual subscriptions/circuits/monitoring scope; renewals; per-device fees</x:v>
      </x:c>
      <x:c r="N125" s="12"/>
    </x:row>
    <x:row r="126" ht="70" customHeight="1">
      <x:c r="A126" s="24" t="n">
        <x:v>119</x:v>
      </x:c>
      <x:c r="B126" s="25" t="str">
        <x:v>12 Annual operating-cost differences</x:v>
      </x:c>
      <x:c r="C126" s="24" t="str">
        <x:v>Recurring quality, sanitation and compliance</x:v>
      </x:c>
      <x:c r="D126" s="24" t="str">
        <x:v>Annual testing, certifications, pest control, sanitation and applicable compliance costs.</x:v>
      </x:c>
      <x:c r="E126" s="24" t="str">
        <x:v>MFG / Food / DS</x:v>
      </x:c>
      <x:c r="F126" s="24" t="str">
        <x:v>Annual cost</x:v>
      </x:c>
      <x:c r="G126" s="24" t="str">
        <x:v>Annual USD</x:v>
      </x:c>
      <x:c r="H126" s="11" t="str">
        <x:v>Pending</x:v>
      </x:c>
      <x:c r="I126" s="14"/>
      <x:c r="J126" s="14"/>
      <x:c r="K126" s="15" t="str">
        <x:f>IF(H126="Include",IF(COUNT(I126:J126)=2,IF(F126="Offset",J126-I126,I126-J126),""),"")</x:f>
      </x:c>
      <x:c r="L126" s="12" t="str">
        <x:v>Not estimated</x:v>
      </x:c>
      <x:c r="M126" s="12" t="str">
        <x:v>Applicable tests/audits; frequency; sanitation/pest service scope</x:v>
      </x:c>
      <x:c r="N126" s="12"/>
    </x:row>
    <x:row r="127" ht="70" customHeight="1">
      <x:c r="A127" s="24" t="n">
        <x:v>120</x:v>
      </x:c>
      <x:c r="B127" s="25" t="str">
        <x:v>12 Annual operating-cost differences</x:v>
      </x:c>
      <x:c r="C127" s="24" t="str">
        <x:v>Recurring inventory carrying and working-capital finance</x:v>
      </x:c>
      <x:c r="D127" s="24" t="str">
        <x:v>Annual cost of structural inventory changes, including finance/carrying cost; item 124 owns extra principal.</x:v>
      </x:c>
      <x:c r="E127" s="24" t="str">
        <x:v>DC / 3PL / MFG / Food / DS</x:v>
      </x:c>
      <x:c r="F127" s="24" t="str">
        <x:v>Annual cost</x:v>
      </x:c>
      <x:c r="G127" s="24" t="str">
        <x:v>Annual USD</x:v>
      </x:c>
      <x:c r="H127" s="11" t="str">
        <x:v>Pending</x:v>
      </x:c>
      <x:c r="I127" s="14"/>
      <x:c r="J127" s="14"/>
      <x:c r="K127" s="15" t="str">
        <x:f>IF(H127="Include",IF(COUNT(I127:J127)=2,IF(F127="Offset",J127-I127,I127-J127),""),"")</x:f>
      </x:c>
      <x:c r="L127" s="12" t="str">
        <x:v>Not estimated</x:v>
      </x:c>
      <x:c r="M127" s="12" t="str">
        <x:v>Structural stock delta; cash cycle; financing and other carrying rates</x:v>
      </x:c>
      <x:c r="N127" s="12"/>
    </x:row>
    <x:row r="128" ht="70" customHeight="1">
      <x:c r="A128" s="18" t="n">
        <x:v>121</x:v>
      </x:c>
      <x:c r="B128" s="19" t="str">
        <x:v>13 Funding, offsets and reserve</x:v>
      </x:c>
      <x:c r="C128" s="18" t="str">
        <x:v>Lease security deposit or cash collateral</x:v>
      </x:c>
      <x:c r="D128" s="18" t="str">
        <x:v>Refundable cash posted for the lease; expense only an identified forfeiture or nonrefundable fee.</x:v>
      </x:c>
      <x:c r="E128" s="18" t="str">
        <x:v>All</x:v>
      </x:c>
      <x:c r="F128" s="18" t="str">
        <x:v>Cash tied up</x:v>
      </x:c>
      <x:c r="G128" s="18" t="str">
        <x:v>Peak cash USD</x:v>
      </x:c>
      <x:c r="H128" s="20" t="str">
        <x:v>Pending</x:v>
      </x:c>
      <x:c r="I128" s="21"/>
      <x:c r="J128" s="21"/>
      <x:c r="K128" s="22" t="str">
        <x:f>IF(H128="Include",IF(COUNT(I128:J128)=2,IF(F128="Offset",J128-I128,I128-J128),""),"")</x:f>
      </x:c>
      <x:c r="L128" s="23" t="str">
        <x:v>Not estimated</x:v>
      </x:c>
      <x:c r="M128" s="23" t="str">
        <x:v>Deposit terms; refund date; collateral requirements; bank fees elsewhere</x:v>
      </x:c>
      <x:c r="N128" s="23"/>
    </x:row>
    <x:row r="129" ht="70" customHeight="1">
      <x:c r="A129" s="16" t="n">
        <x:v>122</x:v>
      </x:c>
      <x:c r="B129" s="17" t="str">
        <x:v>13 Funding, offsets and reserve</x:v>
      </x:c>
      <x:c r="C129" s="16" t="str">
        <x:v>Prepaid rent and occupancy payments</x:v>
      </x:c>
      <x:c r="D129" s="16" t="str">
        <x:v>Cash paid before use; avoid counting again as an economic cost when recognized in rent.</x:v>
      </x:c>
      <x:c r="E129" s="16" t="str">
        <x:v>All</x:v>
      </x:c>
      <x:c r="F129" s="16" t="str">
        <x:v>Cash tied up</x:v>
      </x:c>
      <x:c r="G129" s="16" t="str">
        <x:v>Peak cash USD</x:v>
      </x:c>
      <x:c r="H129" s="11" t="str">
        <x:v>Pending</x:v>
      </x:c>
      <x:c r="I129" s="14"/>
      <x:c r="J129" s="14"/>
      <x:c r="K129" s="15" t="str">
        <x:f>IF(H129="Include",IF(COUNT(I129:J129)=2,IF(F129="Offset",J129-I129,I129-J129),""),"")</x:f>
      </x:c>
      <x:c r="L129" s="12" t="str">
        <x:v>Not estimated</x:v>
      </x:c>
      <x:c r="M129" s="12" t="str">
        <x:v>Advance amounts; dates; credit application; avoid expense duplication</x:v>
      </x:c>
      <x:c r="N129" s="12"/>
    </x:row>
    <x:row r="130" ht="70" customHeight="1">
      <x:c r="A130" s="16" t="n">
        <x:v>123</x:v>
      </x:c>
      <x:c r="B130" s="17" t="str">
        <x:v>13 Funding, offsets and reserve</x:v>
      </x:c>
      <x:c r="C130" s="16" t="str">
        <x:v>Utility and vendor deposits or progress advances</x:v>
      </x:c>
      <x:c r="D130" s="16" t="str">
        <x:v>Recoverable deposits and advance payment timing; underlying purchase/install cost is already in the relevant line.</x:v>
      </x:c>
      <x:c r="E130" s="16" t="str">
        <x:v>All</x:v>
      </x:c>
      <x:c r="F130" s="16" t="str">
        <x:v>Cash tied up</x:v>
      </x:c>
      <x:c r="G130" s="16" t="str">
        <x:v>Peak cash USD</x:v>
      </x:c>
      <x:c r="H130" s="11" t="str">
        <x:v>Pending</x:v>
      </x:c>
      <x:c r="I130" s="14"/>
      <x:c r="J130" s="14"/>
      <x:c r="K130" s="15" t="str">
        <x:f>IF(H130="Include",IF(COUNT(I130:J130)=2,IF(F130="Offset",J130-I130,I130-J130),""),"")</x:f>
      </x:c>
      <x:c r="L130" s="12" t="str">
        <x:v>Not estimated</x:v>
      </x:c>
      <x:c r="M130" s="12" t="str">
        <x:v>Payment schedule; recovery/credit terms; underlying cost line</x:v>
      </x:c>
      <x:c r="N130" s="12"/>
    </x:row>
    <x:row r="131" ht="70" customHeight="1">
      <x:c r="A131" s="16" t="n">
        <x:v>124</x:v>
      </x:c>
      <x:c r="B131" s="17" t="str">
        <x:v>13 Funding, offsets and reserve</x:v>
      </x:c>
      <x:c r="C131" s="16" t="str">
        <x:v>Extra inventory and working-capital principal</x:v>
      </x:c>
      <x:c r="D131" s="16" t="str">
        <x:v>Peak cash tied up in buffer stock, receivables or startup cash cycle; carrying expense is in items 104 and 120.</x:v>
      </x:c>
      <x:c r="E131" s="16" t="str">
        <x:v>All</x:v>
      </x:c>
      <x:c r="F131" s="16" t="str">
        <x:v>Cash tied up</x:v>
      </x:c>
      <x:c r="G131" s="16" t="str">
        <x:v>Peak cash USD</x:v>
      </x:c>
      <x:c r="H131" s="11" t="str">
        <x:v>Pending</x:v>
      </x:c>
      <x:c r="I131" s="14"/>
      <x:c r="J131" s="14"/>
      <x:c r="K131" s="15" t="str">
        <x:f>IF(H131="Include",IF(COUNT(I131:J131)=2,IF(F131="Offset",J131-I131,I131-J131),""),"")</x:f>
      </x:c>
      <x:c r="L131" s="12" t="str">
        <x:v>Not estimated</x:v>
      </x:c>
      <x:c r="M131" s="12" t="str">
        <x:v>Buffer units/value; receivable/payable cycle; recovery timing</x:v>
      </x:c>
      <x:c r="N131" s="12"/>
    </x:row>
    <x:row r="132" ht="70" customHeight="1">
      <x:c r="A132" s="16" t="n">
        <x:v>125</x:v>
      </x:c>
      <x:c r="B132" s="17" t="str">
        <x:v>13 Funding, offsets and reserve</x:v>
      </x:c>
      <x:c r="C132" s="16" t="str">
        <x:v>Financing fees and incremental interest</x:v>
      </x:c>
      <x:c r="D132" s="16" t="str">
        <x:v>Loan arrangement fees and transition interest only; loan principal is funding, not an expense; avoid duplicated carrying interest.</x:v>
      </x:c>
      <x:c r="E132" s="16" t="str">
        <x:v>All</x:v>
      </x:c>
      <x:c r="F132" s="16" t="str">
        <x:v>Project cost</x:v>
      </x:c>
      <x:c r="G132" s="16" t="str">
        <x:v>One time</x:v>
      </x:c>
      <x:c r="H132" s="11" t="str">
        <x:v>Pending</x:v>
      </x:c>
      <x:c r="I132" s="14"/>
      <x:c r="J132" s="14"/>
      <x:c r="K132" s="15" t="str">
        <x:f>IF(H132="Include",IF(COUNT(I132:J132)=2,IF(F132="Offset",J132-I132,I132-J132),""),"")</x:f>
      </x:c>
      <x:c r="L132" s="12" t="str">
        <x:v>Not estimated</x:v>
      </x:c>
      <x:c r="M132" s="12" t="str">
        <x:v>Borrowed amount over time; rate; fees; avoid interest counted elsewhere</x:v>
      </x:c>
      <x:c r="N132" s="12"/>
    </x:row>
    <x:row r="133" ht="70" customHeight="1">
      <x:c r="A133" s="16" t="n">
        <x:v>126</x:v>
      </x:c>
      <x:c r="B133" s="17" t="str">
        <x:v>13 Funding, offsets and reserve</x:v>
      </x:c>
      <x:c r="C133" s="16" t="str">
        <x:v>Landlord tenant-improvement contribution</x:v>
      </x:c>
      <x:c r="D133" s="16" t="str">
        <x:v>Collectible contribution applied to eligible work; input positive amounts and the formula treats them as an offset.</x:v>
      </x:c>
      <x:c r="E133" s="16" t="str">
        <x:v>All</x:v>
      </x:c>
      <x:c r="F133" s="16" t="str">
        <x:v>Offset</x:v>
      </x:c>
      <x:c r="G133" s="16" t="str">
        <x:v>One time</x:v>
      </x:c>
      <x:c r="H133" s="11" t="str">
        <x:v>Pending</x:v>
      </x:c>
      <x:c r="I133" s="14"/>
      <x:c r="J133" s="14"/>
      <x:c r="K133" s="15" t="str">
        <x:f>IF(H133="Include",IF(COUNT(I133:J133)=2,IF(F133="Offset",J133-I133,I133-J133),""),"")</x:f>
      </x:c>
      <x:c r="L133" s="12" t="str">
        <x:v>Not estimated</x:v>
      </x:c>
      <x:c r="M133" s="12" t="str">
        <x:v>Signed work letter; eligible invoices; cap; reimbursement date</x:v>
      </x:c>
      <x:c r="N133" s="12"/>
    </x:row>
    <x:row r="134" ht="70" customHeight="1">
      <x:c r="A134" s="16" t="n">
        <x:v>127</x:v>
      </x:c>
      <x:c r="B134" s="17" t="str">
        <x:v>13 Funding, offsets and reserve</x:v>
      </x:c>
      <x:c r="C134" s="16" t="str">
        <x:v>Landlord moving allowance or lease buyout support</x:v>
      </x:c>
      <x:c r="D134" s="16" t="str">
        <x:v>Documented reimbursement for relocation/exit costs; do not also net it from the vendor cost line.</x:v>
      </x:c>
      <x:c r="E134" s="16" t="str">
        <x:v>All</x:v>
      </x:c>
      <x:c r="F134" s="16" t="str">
        <x:v>Offset</x:v>
      </x:c>
      <x:c r="G134" s="16" t="str">
        <x:v>One time</x:v>
      </x:c>
      <x:c r="H134" s="11" t="str">
        <x:v>Pending</x:v>
      </x:c>
      <x:c r="I134" s="14"/>
      <x:c r="J134" s="14"/>
      <x:c r="K134" s="15" t="str">
        <x:f>IF(H134="Include",IF(COUNT(I134:J134)=2,IF(F134="Offset",J134-I134,I134-J134),""),"")</x:f>
      </x:c>
      <x:c r="L134" s="12" t="str">
        <x:v>Not estimated</x:v>
      </x:c>
      <x:c r="M134" s="12" t="str">
        <x:v>Written allowance; eligibility; cap; payment timing; assignment</x:v>
      </x:c>
      <x:c r="N134" s="12"/>
    </x:row>
    <x:row r="135" ht="70" customHeight="1">
      <x:c r="A135" s="16" t="n">
        <x:v>128</x:v>
      </x:c>
      <x:c r="B135" s="17" t="str">
        <x:v>13 Funding, offsets and reserve</x:v>
      </x:c>
      <x:c r="C135" s="16" t="str">
        <x:v>Committed incentives and credits</x:v>
      </x:c>
      <x:c r="D135" s="16" t="str">
        <x:v>Only verified, eligible incentive amounts and incremental free-rent value not already netted into rent; model timing and conditions.</x:v>
      </x:c>
      <x:c r="E135" s="16" t="str">
        <x:v>All</x:v>
      </x:c>
      <x:c r="F135" s="16" t="str">
        <x:v>Offset</x:v>
      </x:c>
      <x:c r="G135" s="16" t="str">
        <x:v>One time</x:v>
      </x:c>
      <x:c r="H135" s="11" t="str">
        <x:v>Pending</x:v>
      </x:c>
      <x:c r="I135" s="14"/>
      <x:c r="J135" s="14"/>
      <x:c r="K135" s="15" t="str">
        <x:f>IF(H135="Include",IF(COUNT(I135:J135)=2,IF(F135="Offset",J135-I135,I135-J135),""),"")</x:f>
      </x:c>
      <x:c r="L135" s="12" t="str">
        <x:v>Not estimated</x:v>
      </x:c>
      <x:c r="M135" s="12" t="str">
        <x:v>Award/lease evidence; eligibility; timing; performance conditions</x:v>
      </x:c>
      <x:c r="N135" s="12"/>
    </x:row>
    <x:row r="136" ht="70" customHeight="1">
      <x:c r="A136" s="16" t="n">
        <x:v>129</x:v>
      </x:c>
      <x:c r="B136" s="17" t="str">
        <x:v>13 Funding, offsets and reserve</x:v>
      </x:c>
      <x:c r="C136" s="16" t="str">
        <x:v>Asset sale proceeds and insurance recoveries</x:v>
      </x:c>
      <x:c r="D136" s="16" t="str">
        <x:v>Realizable net proceeds or committed recoveries; do not net them twice against costs.</x:v>
      </x:c>
      <x:c r="E136" s="16" t="str">
        <x:v>All</x:v>
      </x:c>
      <x:c r="F136" s="16" t="str">
        <x:v>Offset</x:v>
      </x:c>
      <x:c r="G136" s="16" t="str">
        <x:v>One time</x:v>
      </x:c>
      <x:c r="H136" s="11" t="str">
        <x:v>Pending</x:v>
      </x:c>
      <x:c r="I136" s="14"/>
      <x:c r="J136" s="14"/>
      <x:c r="K136" s="15" t="str">
        <x:f>IF(H136="Include",IF(COUNT(I136:J136)=2,IF(F136="Offset",J136-I136,I136-J136),""),"")</x:f>
      </x:c>
      <x:c r="L136" s="12" t="str">
        <x:v>Not estimated</x:v>
      </x:c>
      <x:c r="M136" s="12" t="str">
        <x:v>Net sale/claim value; costs; collectible amount; timing</x:v>
      </x:c>
      <x:c r="N136" s="12"/>
    </x:row>
    <x:row r="137" ht="70" customHeight="1">
      <x:c r="A137" s="16" t="n">
        <x:v>130</x:v>
      </x:c>
      <x:c r="B137" s="17" t="str">
        <x:v>13 Funding, offsets and reserve</x:v>
      </x:c>
      <x:c r="C137" s="16" t="str">
        <x:v>Contingency reserve for defined uncertainty</x:v>
      </x:c>
      <x:c r="D137" s="16" t="str">
        <x:v>A separately stated estimate reserve, not an already incurred expense. Do not duplicate risk allowances embedded in vendor quotes.</x:v>
      </x:c>
      <x:c r="E137" s="16" t="str">
        <x:v>All</x:v>
      </x:c>
      <x:c r="F137" s="16" t="str">
        <x:v>Reserve</x:v>
      </x:c>
      <x:c r="G137" s="16" t="str">
        <x:v>One time</x:v>
      </x:c>
      <x:c r="H137" s="11" t="str">
        <x:v>Pending</x:v>
      </x:c>
      <x:c r="I137" s="14"/>
      <x:c r="J137" s="14"/>
      <x:c r="K137" s="15" t="str">
        <x:f>IF(H137="Include",IF(COUNT(I137:J137)=2,IF(F137="Offset",J137-I137,I137-J137),""),"")</x:f>
      </x:c>
      <x:c r="L137" s="12" t="str">
        <x:v>Not estimated</x:v>
      </x:c>
      <x:c r="M137" s="12" t="str">
        <x:v>Risk register; scoped unknowns; basis; embedded quote allowances</x:v>
      </x:c>
      <x:c r="N137" s="12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</x:row>
  </x:sheetData>
  <x:mergeCells>
    <x:mergeCell ref="A1:N1"/>
    <x:mergeCell ref="A2:N2"/>
    <x:mergeCell ref="A3:N3"/>
    <x:mergeCell ref="A4:N4"/>
    <x:mergeCell ref="A5:N5"/>
  </x:mergeCells>
  <x:dataValidations count="2">
    <x:dataValidation type="list" sqref="H8:H137">
      <x:formula1>"Pending,Include,Exclude"</x:formula1>
    </x:dataValidation>
    <x:dataValidation type="list" sqref="L8:L137">
      <x:formula1>"Not estimated,Planning allowance,Budget quote,Firm quote,Actual"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6a9ad71e9c7476d"/>
  </x:tableParts>
</x:worksheet>
</file>

<file path=xl/worksheets/sheet3.xml><?xml version="1.0" encoding="utf-8"?>
<x:worksheet xmlns:x="http://schemas.openxmlformats.org/spreadsheetml/2006/main">
  <x:sheetPr>
    <x:tabColor rgb="FF0E6D70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6" hidden="0" customWidth="1"/>
    <x:col min="2" max="2" width="27" hidden="0" customWidth="1"/>
    <x:col min="3" max="3" width="58" hidden="0" customWidth="1"/>
    <x:col min="4" max="4" width="48" hidden="0" customWidth="1"/>
    <x:col min="5" max="5" width="70" hidden="0" customWidth="1"/>
    <x:col min="6" max="6" width="76" hidden="0" customWidth="1"/>
    <x:col min="7" max="7" width="20" hidden="0" customWidth="1"/>
    <x:col min="8" max="8" width="33" hidden="0" customWidth="1"/>
    <x:col min="9" max="9" width="28" hidden="0" customWidth="1"/>
    <x:col min="10" max="10" width="30" hidden="0" customWidth="1"/>
    <x:col min="11" max="11" width="19" hidden="0" customWidth="1"/>
    <x:col min="12" max="12" width="65" hidden="0" customWidth="1"/>
  </x:cols>
  <x:sheetData>
    <x:row r="1" ht="34" customHeight="1">
      <x:c r="A1" s="2" t="str">
        <x:v>Industrial relocation | 50 operating-readiness checks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3" customHeight="1">
      <x:c r="A2" s="3" t="str">
        <x:v>The decision is whether the new site can run YOUR operation, at the required service level, through the move and after startup.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3" customHeight="1">
      <x:c r="A3" s="3" t="str">
        <x:v>Evidence is the input; acceptance is the proposed review question. Qualified advisers and accountable operators set project-specific criteria.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3" customHeight="1">
      <x:c r="A4" s="3" t="str">
        <x:v>Suggested owner roles are editable. No check is passed by default. Exclude inapplicable checks with a recorded reason.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23" customHeight="1">
      <x:c r="A5" s="3" t="str">
        <x:v>Cost IDs refer to Cost schedule. A verified answer may remove a cost, define it, or reveal a recurring operating penalty.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42" customHeight="1">
      <x:c r="A7" s="7" t="str">
        <x:v>ID</x:v>
      </x:c>
      <x:c r="B7" s="7" t="str">
        <x:v>Decision area</x:v>
      </x:c>
      <x:c r="C7" s="7" t="str">
        <x:v>Question to resolve</x:v>
      </x:c>
      <x:c r="D7" s="7" t="str">
        <x:v>Why it matters</x:v>
      </x:c>
      <x:c r="E7" s="7" t="str">
        <x:v>Evidence to collect</x:v>
      </x:c>
      <x:c r="F7" s="7" t="str">
        <x:v>Proposed acceptance / release criterion</x:v>
      </x:c>
      <x:c r="G7" s="7" t="str">
        <x:v>Related cost IDs</x:v>
      </x:c>
      <x:c r="H7" s="7" t="str">
        <x:v>Suggested responsible owner</x:v>
      </x:c>
      <x:c r="I7" s="7" t="str">
        <x:v>Decision timing</x:v>
      </x:c>
      <x:c r="J7" s="7" t="str">
        <x:v>Typical sectors</x:v>
      </x:c>
      <x:c r="K7" s="7" t="str">
        <x:v>Status</x:v>
      </x:c>
      <x:c r="L7" s="7" t="str">
        <x:v>Evidence / owner / exceptions</x:v>
      </x:c>
    </x:row>
    <x:row r="8" ht="112" customHeight="1">
      <x:c r="A8" s="18" t="n">
        <x:v>1</x:v>
      </x:c>
      <x:c r="B8" s="19" t="str">
        <x:v>01 Operating requirements</x:v>
      </x:c>
      <x:c r="C8" s="18" t="str">
        <x:v>What must this building handle on the busiest shift?</x:v>
      </x:c>
      <x:c r="D8" s="18" t="str">
        <x:v>An average-day fit can fail at peak.</x:v>
      </x:c>
      <x:c r="E8" s="18" t="str">
        <x:v>Actual peak receipts, orders/lines, production units, staffing and operating hours; customer commitments.</x:v>
      </x:c>
      <x:c r="F8" s="18" t="str">
        <x:v>GM approves a defined peak design case and demand/growth scenarios; capacity review uses that case.</x:v>
      </x:c>
      <x:c r="G8" s="18" t="str">
        <x:v>4,24,27,41–49,111–120</x:v>
      </x:c>
      <x:c r="H8" s="39" t="str">
        <x:v>GM + operations</x:v>
      </x:c>
      <x:c r="I8" s="18" t="str">
        <x:v>Before site commitment</x:v>
      </x:c>
      <x:c r="J8" s="18" t="str">
        <x:v>All</x:v>
      </x:c>
      <x:c r="K8" s="20" t="str">
        <x:v>Not reviewed</x:v>
      </x:c>
      <x:c r="L8" s="20"/>
    </x:row>
    <x:row r="9" ht="112" customHeight="1">
      <x:c r="A9" s="16" t="n">
        <x:v>2</x:v>
      </x:c>
      <x:c r="B9" s="17" t="str">
        <x:v>01 Operating requirements</x:v>
      </x:c>
      <x:c r="C9" s="16" t="str">
        <x:v>Which inventory actually needs a storage position?</x:v>
      </x:c>
      <x:c r="D9" s="16" t="str">
        <x:v>Nominal positions can omit quarantine, returns, staging and slow movers.</x:v>
      </x:c>
      <x:c r="E9" s="16" t="str">
        <x:v>SKU/lot profile; dimensions/weights; on-hand by status; seasonal peaks; special storage.</x:v>
      </x:c>
      <x:c r="F9" s="16" t="str">
        <x:v>Layout accounts for usable reserve/pick/staging/status positions and operating access; assumptions are recorded.</x:v>
      </x:c>
      <x:c r="G9" s="16" t="str">
        <x:v>4,14,41–50,56</x:v>
      </x:c>
      <x:c r="H9" s="38" t="str">
        <x:v>Inventory + warehouse manager</x:v>
      </x:c>
      <x:c r="I9" s="16" t="str">
        <x:v>Before layout approval</x:v>
      </x:c>
      <x:c r="J9" s="16" t="str">
        <x:v>All</x:v>
      </x:c>
      <x:c r="K9" s="11" t="str">
        <x:v>Not reviewed</x:v>
      </x:c>
      <x:c r="L9" s="11"/>
    </x:row>
    <x:row r="10" ht="112" customHeight="1">
      <x:c r="A10" s="16" t="n">
        <x:v>3</x:v>
      </x:c>
      <x:c r="B10" s="17" t="str">
        <x:v>01 Operating requirements</x:v>
      </x:c>
      <x:c r="C10" s="16" t="str">
        <x:v>Which service promises and customer rules must survive the move?</x:v>
      </x:c>
      <x:c r="D10" s="16" t="str">
        <x:v>A functional building may still miss cutoffs, contract duties or customer approvals.</x:v>
      </x:c>
      <x:c r="E10" s="16" t="str">
        <x:v>Order cutoffs; SLAs; 3PL customer terms; label/EDI requirements; visit/audit obligations.</x:v>
      </x:c>
      <x:c r="F10" s="16" t="str">
        <x:v>Move and startup plan supports agreed promises, or written exceptions are secured.</x:v>
      </x:c>
      <x:c r="G10" s="16" t="str">
        <x:v>59,63–64,106–107</x:v>
      </x:c>
      <x:c r="H10" s="38" t="str">
        <x:v>Commercial + operations</x:v>
      </x:c>
      <x:c r="I10" s="16" t="str">
        <x:v>Before site commitment</x:v>
      </x:c>
      <x:c r="J10" s="16" t="str">
        <x:v>DC / 3PL / MFG / Food / DS</x:v>
      </x:c>
      <x:c r="K10" s="11" t="str">
        <x:v>Not reviewed</x:v>
      </x:c>
      <x:c r="L10" s="11"/>
    </x:row>
    <x:row r="11" ht="112" customHeight="1">
      <x:c r="A11" s="16" t="n">
        <x:v>4</x:v>
      </x:c>
      <x:c r="B11" s="17" t="str">
        <x:v>01 Operating requirements</x:v>
      </x:c>
      <x:c r="C11" s="16" t="str">
        <x:v>What stays, moves, gets replaced or gets retired?</x:v>
      </x:c>
      <x:c r="D11" s="16" t="str">
        <x:v>Ambiguous asset scope creates omissions and duplicate invoices.</x:v>
      </x:c>
      <x:c r="E11" s="16" t="str">
        <x:v>Asset register with IDs, ownership/lease terms, condition, OEM needs and disposition.</x:v>
      </x:c>
      <x:c r="F11" s="16" t="str">
        <x:v>Each asset has one disposition, responsible vendor and priced boundary.</x:v>
      </x:c>
      <x:c r="G11" s="16" t="str">
        <x:v>41–49,71–79,87,129</x:v>
      </x:c>
      <x:c r="H11" s="38" t="str">
        <x:v>Engineering + finance</x:v>
      </x:c>
      <x:c r="I11" s="16" t="str">
        <x:v>Before vendor bids</x:v>
      </x:c>
      <x:c r="J11" s="16" t="str">
        <x:v>All</x:v>
      </x:c>
      <x:c r="K11" s="11" t="str">
        <x:v>Not reviewed</x:v>
      </x:c>
      <x:c r="L11" s="11"/>
    </x:row>
    <x:row r="12" ht="112" customHeight="1">
      <x:c r="A12" s="16" t="n">
        <x:v>5</x:v>
      </x:c>
      <x:c r="B12" s="17" t="str">
        <x:v>01 Operating requirements</x:v>
      </x:c>
      <x:c r="C12" s="16" t="str">
        <x:v>Are the move and stay alternatives genuinely comparable?</x:v>
      </x:c>
      <x:c r="D12" s="16" t="str">
        <x:v>A move can be blamed for upgrades the business needs either way.</x:v>
      </x:c>
      <x:c r="E12" s="16" t="str">
        <x:v>Common horizon; realistic stay renovation; growth and service assumptions; landlord obligations.</x:v>
      </x:c>
      <x:c r="F12" s="16" t="str">
        <x:v>Both alternatives support the same defined operation; different capability and residual-value effects are explained.</x:v>
      </x:c>
      <x:c r="G12" s="16" t="str">
        <x:v>1,7,111–130</x:v>
      </x:c>
      <x:c r="H12" s="38" t="str">
        <x:v>Finance + GM</x:v>
      </x:c>
      <x:c r="I12" s="16" t="str">
        <x:v>Before approval</x:v>
      </x:c>
      <x:c r="J12" s="16" t="str">
        <x:v>All</x:v>
      </x:c>
      <x:c r="K12" s="11" t="str">
        <x:v>Not reviewed</x:v>
      </x:c>
      <x:c r="L12" s="11"/>
    </x:row>
    <x:row r="13" ht="112" customHeight="1">
      <x:c r="A13" s="26" t="n">
        <x:v>6</x:v>
      </x:c>
      <x:c r="B13" s="27" t="str">
        <x:v>02 Storage, fire and floor</x:v>
      </x:c>
      <x:c r="C13" s="26" t="str">
        <x:v>Can the proposed fire protection support our actual goods and arrangement?</x:v>
      </x:c>
      <x:c r="D13" s="26" t="str">
        <x:v>Clear height alone does not establish permissible storage.</x:v>
      </x:c>
      <x:c r="E13" s="26" t="str">
        <x:v>Commodity and packaging profile; plastics/flammables/aerosols/batteries where present; storage height/layout; water-supply data.</x:v>
      </x:c>
      <x:c r="F13" s="26" t="str">
        <x:v>Qualified fire-protection review, applicable authority approval and insurer requirements are resolved for the actual design.</x:v>
      </x:c>
      <x:c r="G13" s="26" t="str">
        <x:v>14,29,41–45</x:v>
      </x:c>
      <x:c r="H13" s="41" t="str">
        <x:v>Fire engineer + EHS</x:v>
      </x:c>
      <x:c r="I13" s="26" t="str">
        <x:v>Before site commitment</x:v>
      </x:c>
      <x:c r="J13" s="26" t="str">
        <x:v>DC / 3PL / MFG / Food / DS</x:v>
      </x:c>
      <x:c r="K13" s="20" t="str">
        <x:v>Not reviewed</x:v>
      </x:c>
      <x:c r="L13" s="20"/>
    </x:row>
    <x:row r="14" ht="112" customHeight="1">
      <x:c r="A14" s="24" t="n">
        <x:v>7</x:v>
      </x:c>
      <x:c r="B14" s="25" t="str">
        <x:v>02 Storage, fire and floor</x:v>
      </x:c>
      <x:c r="C14" s="24" t="str">
        <x:v>How many positions remain after all operating constraints?</x:v>
      </x:c>
      <x:c r="D14" s="24" t="str">
        <x:v>Brochure area and theoretical positions can overstate working capacity.</x:v>
      </x:c>
      <x:c r="E14" s="24" t="str">
        <x:v>Dimensioned layout; columns; sprinkler clearances; egress; staging; returns/quarantine; aisle geometry.</x:v>
      </x:c>
      <x:c r="F14" s="24" t="str">
        <x:v>Usable capacity is calculated from the approved layout; seasonal peak fits at the team’s justified operating limit.</x:v>
      </x:c>
      <x:c r="G14" s="24" t="str">
        <x:v>4,11,41–50,56</x:v>
      </x:c>
      <x:c r="H14" s="40" t="str">
        <x:v>Warehouse manager + rack designer</x:v>
      </x:c>
      <x:c r="I14" s="24" t="str">
        <x:v>Before layout approval</x:v>
      </x:c>
      <x:c r="J14" s="24" t="str">
        <x:v>DC / 3PL / MFG / Food / DS</x:v>
      </x:c>
      <x:c r="K14" s="11" t="str">
        <x:v>Not reviewed</x:v>
      </x:c>
      <x:c r="L14" s="11"/>
    </x:row>
    <x:row r="15" ht="112" customHeight="1">
      <x:c r="A15" s="24" t="n">
        <x:v>8</x:v>
      </x:c>
      <x:c r="B15" s="25" t="str">
        <x:v>02 Storage, fire and floor</x:v>
      </x:c>
      <x:c r="C15" s="24" t="str">
        <x:v>Will reused rack be suitable, documented and approved?</x:v>
      </x:c>
      <x:c r="D15" s="24" t="str">
        <x:v>Reuse can require redesign, replacements and fresh anchorage/engineering.</x:v>
      </x:c>
      <x:c r="E15" s="24" t="str">
        <x:v>Rack manufacturer/configuration; component condition; load plaques/design; new slab and seismic inputs.</x:v>
      </x:c>
      <x:c r="F15" s="24" t="str">
        <x:v>Rack designer/engineer approves exact reused configuration, repairs and anchorage; required permit/inspection completed.</x:v>
      </x:c>
      <x:c r="G15" s="24" t="str">
        <x:v>15,19,41–42,72</x:v>
      </x:c>
      <x:c r="H15" s="40" t="str">
        <x:v>Rack engineer + operations</x:v>
      </x:c>
      <x:c r="I15" s="24" t="str">
        <x:v>Before reuse commitment</x:v>
      </x:c>
      <x:c r="J15" s="24" t="str">
        <x:v>DC / 3PL / MFG / Food / DS</x:v>
      </x:c>
      <x:c r="K15" s="11" t="str">
        <x:v>Not reviewed</x:v>
      </x:c>
      <x:c r="L15" s="11"/>
    </x:row>
    <x:row r="16" ht="112" customHeight="1">
      <x:c r="A16" s="24" t="n">
        <x:v>9</x:v>
      </x:c>
      <x:c r="B16" s="25" t="str">
        <x:v>02 Storage, fire and floor</x:v>
      </x:c>
      <x:c r="C16" s="24" t="str">
        <x:v>Does the slab suit the actual loads and handling equipment?</x:v>
      </x:c>
      <x:c r="D16" s="24" t="str">
        <x:v>The problem may be point load, flatness or vibration, rather than overall area.</x:v>
      </x:c>
      <x:c r="E16" s="24" t="str">
        <x:v>Rack/equipment loads; machine vibration tolerance; slab records and testing; truck/forklift requirements.</x:v>
      </x:c>
      <x:c r="F16" s="24" t="str">
        <x:v>Qualified design review confirms acceptable capacity and geometry, or scoped corrective work is budgeted.</x:v>
      </x:c>
      <x:c r="G16" s="24" t="str">
        <x:v>5,19,24–25</x:v>
      </x:c>
      <x:c r="H16" s="40" t="str">
        <x:v>Structural engineer + equipment supplier</x:v>
      </x:c>
      <x:c r="I16" s="24" t="str">
        <x:v>Before site commitment</x:v>
      </x:c>
      <x:c r="J16" s="24" t="str">
        <x:v>All</x:v>
      </x:c>
      <x:c r="K16" s="11" t="str">
        <x:v>Not reviewed</x:v>
      </x:c>
      <x:c r="L16" s="11"/>
    </x:row>
    <x:row r="17" ht="112" customHeight="1">
      <x:c r="A17" s="24" t="n">
        <x:v>10</x:v>
      </x:c>
      <x:c r="B17" s="25" t="str">
        <x:v>02 Storage, fire and floor</x:v>
      </x:c>
      <x:c r="C17" s="24" t="str">
        <x:v>Do trucks, loads and people fit the aisles and lift heights safely?</x:v>
      </x:c>
      <x:c r="D17" s="24" t="str">
        <x:v>Rack geometry must match the equipment and operating method.</x:v>
      </x:c>
      <x:c r="E17" s="24" t="str">
        <x:v>Actual load dimensions; equipment turning/lift envelope; protection; pedestrian/egress plan.</x:v>
      </x:c>
      <x:c r="F17" s="24" t="str">
        <x:v>Equipment supplier and operations validate the intended routes/lifts; required safety review and training are complete.</x:v>
      </x:c>
      <x:c r="G17" s="24" t="str">
        <x:v>41–49,95,100</x:v>
      </x:c>
      <x:c r="H17" s="40" t="str">
        <x:v>Operations + EHS</x:v>
      </x:c>
      <x:c r="I17" s="24" t="str">
        <x:v>Before layout approval</x:v>
      </x:c>
      <x:c r="J17" s="24" t="str">
        <x:v>All</x:v>
      </x:c>
      <x:c r="K17" s="11" t="str">
        <x:v>Not reviewed</x:v>
      </x:c>
      <x:c r="L17" s="11"/>
    </x:row>
    <x:row r="18" ht="112" customHeight="1">
      <x:c r="A18" s="18" t="n">
        <x:v>11</x:v>
      </x:c>
      <x:c r="B18" s="19" t="str">
        <x:v>03 Docks, yard and network</x:v>
      </x:c>
      <x:c r="C18" s="18" t="str">
        <x:v>Can the dock plan handle the peak inbound/outbound schedule?</x:v>
      </x:c>
      <x:c r="D18" s="18" t="str">
        <x:v>Door count can hide bottlenecks in time, staging and labor.</x:v>
      </x:c>
      <x:c r="E18" s="18" t="str">
        <x:v>Arrivals by hour; unload/load dwell; doors allocated by flow; staging; appointment rules.</x:v>
      </x:c>
      <x:c r="F18" s="18" t="str">
        <x:v>Peak dock workload, yard and staffing are tested together using observed cycle times.</x:v>
      </x:c>
      <x:c r="G18" s="18" t="str">
        <x:v>4,27–28,101–103</x:v>
      </x:c>
      <x:c r="H18" s="39" t="str">
        <x:v>Transport + warehouse manager</x:v>
      </x:c>
      <x:c r="I18" s="18" t="str">
        <x:v>Before site commitment</x:v>
      </x:c>
      <x:c r="J18" s="18" t="str">
        <x:v>All</x:v>
      </x:c>
      <x:c r="K18" s="20" t="str">
        <x:v>Not reviewed</x:v>
      </x:c>
      <x:c r="L18" s="20"/>
    </x:row>
    <x:row r="19" ht="112" customHeight="1">
      <x:c r="A19" s="16" t="n">
        <x:v>12</x:v>
      </x:c>
      <x:c r="B19" s="17" t="str">
        <x:v>03 Docks, yard and network</x:v>
      </x:c>
      <x:c r="C19" s="16" t="str">
        <x:v>Are docks compatible with the actual trailer and vehicle mix?</x:v>
      </x:c>
      <x:c r="D19" s="16" t="str">
        <x:v>Height, leveler rating and restraint compatibility affect safe usable doors.</x:v>
      </x:c>
      <x:c r="E19" s="16" t="str">
        <x:v>Vehicle dimensions; trailer types; dock equipment ratings; restraint/chock plan; observed delivery mix.</x:v>
      </x:c>
      <x:c r="F19" s="16" t="str">
        <x:v>Representative vehicles and handling loads are reviewed; equipment and operating procedures are suitable.</x:v>
      </x:c>
      <x:c r="G19" s="16" t="str">
        <x:v>27,49</x:v>
      </x:c>
      <x:c r="H19" s="38" t="str">
        <x:v>Facilities + transport + EHS</x:v>
      </x:c>
      <x:c r="I19" s="16" t="str">
        <x:v>Before fit-out approval</x:v>
      </x:c>
      <x:c r="J19" s="16" t="str">
        <x:v>All</x:v>
      </x:c>
      <x:c r="K19" s="11" t="str">
        <x:v>Not reviewed</x:v>
      </x:c>
      <x:c r="L19" s="11"/>
    </x:row>
    <x:row r="20" ht="112" customHeight="1">
      <x:c r="A20" s="16" t="n">
        <x:v>13</x:v>
      </x:c>
      <x:c r="B20" s="17" t="str">
        <x:v>03 Docks, yard and network</x:v>
      </x:c>
      <x:c r="C20" s="16" t="str">
        <x:v>Where do waiting, dropped and empty trailers go at peak?</x:v>
      </x:c>
      <x:c r="D20" s="16" t="str">
        <x:v>Trailer storage can be lost to parking, circulation or local restrictions.</x:v>
      </x:c>
      <x:c r="E20" s="16" t="str">
        <x:v>Peak trailer count; dwell; drop policies; parking; fire access; shared-site rights.</x:v>
      </x:c>
      <x:c r="F20" s="16" t="str">
        <x:v>Dimensioned, permitted yard plan accommodates the actual trailer/vehicle pattern.</x:v>
      </x:c>
      <x:c r="G20" s="16" t="str">
        <x:v>12,28,102,112</x:v>
      </x:c>
      <x:c r="H20" s="38" t="str">
        <x:v>Transport + facilities</x:v>
      </x:c>
      <x:c r="I20" s="16" t="str">
        <x:v>Before site commitment</x:v>
      </x:c>
      <x:c r="J20" s="16" t="str">
        <x:v>All</x:v>
      </x:c>
      <x:c r="K20" s="11" t="str">
        <x:v>Not reviewed</x:v>
      </x:c>
      <x:c r="L20" s="11"/>
    </x:row>
    <x:row r="21" ht="112" customHeight="1">
      <x:c r="A21" s="16" t="n">
        <x:v>14</x:v>
      </x:c>
      <x:c r="B21" s="17" t="str">
        <x:v>03 Docks, yard and network</x:v>
      </x:c>
      <x:c r="C21" s="16" t="str">
        <x:v>Can trucks actually enter, turn and reach every needed door?</x:v>
      </x:c>
      <x:c r="D21" s="16" t="str">
        <x:v>A turning diagram must match vehicle size and daily access conditions.</x:v>
      </x:c>
      <x:c r="E21" s="16" t="str">
        <x:v>Swept-path review; gates; slopes; street approach; delivery restrictions; conflicts with other users.</x:v>
      </x:c>
      <x:c r="F21" s="16" t="str">
        <x:v>Actual operating vehicle envelope is reviewed and trialed where feasible; access rights and restrictions are documented.</x:v>
      </x:c>
      <x:c r="G21" s="16" t="str">
        <x:v>11–12,28,75,112</x:v>
      </x:c>
      <x:c r="H21" s="38" t="str">
        <x:v>Civil engineer + carriers</x:v>
      </x:c>
      <x:c r="I21" s="16" t="str">
        <x:v>Before site commitment</x:v>
      </x:c>
      <x:c r="J21" s="16" t="str">
        <x:v>All</x:v>
      </x:c>
      <x:c r="K21" s="11" t="str">
        <x:v>Not reviewed</x:v>
      </x:c>
      <x:c r="L21" s="11"/>
    </x:row>
    <x:row r="22" ht="112" customHeight="1">
      <x:c r="A22" s="16" t="n">
        <x:v>15</x:v>
      </x:c>
      <x:c r="B22" s="17" t="str">
        <x:v>03 Docks, yard and network</x:v>
      </x:c>
      <x:c r="C22" s="16" t="str">
        <x:v>What changes in the transportation network and delivery cutoffs?</x:v>
      </x:c>
      <x:c r="D22" s="16" t="str">
        <x:v>A rent saving may shift costs into drayage, mileage or missed delivery windows.</x:v>
      </x:c>
      <x:c r="E22" s="16" t="str">
        <x:v>Actual origins/destinations; lanes; carrier rates; driver time; port/rail proximity; customer cutoffs.</x:v>
      </x:c>
      <x:c r="F22" s="16" t="str">
        <x:v>Move-versus-stay transportation estimate uses the expected volume/mode and service requirements.</x:v>
      </x:c>
      <x:c r="G22" s="16" t="str">
        <x:v>105,112</x:v>
      </x:c>
      <x:c r="H22" s="38" t="str">
        <x:v>Transport + finance</x:v>
      </x:c>
      <x:c r="I22" s="16" t="str">
        <x:v>Before business-case approval</x:v>
      </x:c>
      <x:c r="J22" s="16" t="str">
        <x:v>All</x:v>
      </x:c>
      <x:c r="K22" s="11" t="str">
        <x:v>Not reviewed</x:v>
      </x:c>
      <x:c r="L22" s="11"/>
    </x:row>
    <x:row r="23" ht="112" customHeight="1">
      <x:c r="A23" s="26" t="n">
        <x:v>16</x:v>
      </x:c>
      <x:c r="B23" s="27" t="str">
        <x:v>04 Utilities and building systems</x:v>
      </x:c>
      <x:c r="C23" s="26" t="str">
        <x:v>Is required power deliverable by the startup date?</x:v>
      </x:c>
      <x:c r="D23" s="26" t="str">
        <x:v>Service size on a listing does not prove capacity, equipment availability or energization.</x:v>
      </x:c>
      <x:c r="E23" s="26" t="str">
        <x:v>Load schedule; voltage/phase; demand and startup peaks; utility written scope/date; switchgear/transformer lead times.</x:v>
      </x:c>
      <x:c r="F23" s="26" t="str">
        <x:v>Electrical engineer and utility confirm deliverable service; dependency schedule includes energization and testing.</x:v>
      </x:c>
      <x:c r="G23" s="26" t="str">
        <x:v>6,16,31–32,40,114</x:v>
      </x:c>
      <x:c r="H23" s="41" t="str">
        <x:v>Electrical engineer + utility</x:v>
      </x:c>
      <x:c r="I23" s="26" t="str">
        <x:v>Before site commitment</x:v>
      </x:c>
      <x:c r="J23" s="26" t="str">
        <x:v>All</x:v>
      </x:c>
      <x:c r="K23" s="20" t="str">
        <x:v>Not reviewed</x:v>
      </x:c>
      <x:c r="L23" s="20"/>
    </x:row>
    <x:row r="24" ht="112" customHeight="1">
      <x:c r="A24" s="24" t="n">
        <x:v>17</x:v>
      </x:c>
      <x:c r="B24" s="25" t="str">
        <x:v>04 Utilities and building systems</x:v>
      </x:c>
      <x:c r="C24" s="24" t="str">
        <x:v>Do process utilities meet equipment requirements at the point of use?</x:v>
      </x:c>
      <x:c r="D24" s="24" t="str">
        <x:v>A system can exist yet deliver insufficient flow, pressure or quality.</x:v>
      </x:c>
      <x:c r="E24" s="24" t="str">
        <x:v>OEM point-of-use specifications for air, water, gas, steam, exhaust and drainage; simultaneous demand.</x:v>
      </x:c>
      <x:c r="F24" s="24" t="str">
        <x:v>Delivered conditions are designed and tested against the actual process specifications.</x:v>
      </x:c>
      <x:c r="G24" s="24" t="str">
        <x:v>35–39,73,78–79</x:v>
      </x:c>
      <x:c r="H24" s="40" t="str">
        <x:v>Process engineer + OEM</x:v>
      </x:c>
      <x:c r="I24" s="24" t="str">
        <x:v>Before equipment startup</x:v>
      </x:c>
      <x:c r="J24" s="24" t="str">
        <x:v>MFG / Food / DS</x:v>
      </x:c>
      <x:c r="K24" s="11" t="str">
        <x:v>Not reviewed</x:v>
      </x:c>
      <x:c r="L24" s="11"/>
    </x:row>
    <x:row r="25" ht="112" customHeight="1">
      <x:c r="A25" s="24" t="n">
        <x:v>18</x:v>
      </x:c>
      <x:c r="B25" s="25" t="str">
        <x:v>04 Utilities and building systems</x:v>
      </x:c>
      <x:c r="C25" s="24" t="str">
        <x:v>Can the facility hold required conditions under real load?</x:v>
      </x:c>
      <x:c r="D25" s="24" t="str">
        <x:v>An empty-room temperature test can miss people, machinery or refrigeration loads.</x:v>
      </x:c>
      <x:c r="E25" s="24" t="str">
        <x:v>Heat/moisture load; temperature/humidity needs; ambient design conditions; refrigeration duty; monitoring/alarm plan.</x:v>
      </x:c>
      <x:c r="F25" s="24" t="str">
        <x:v>Specified conditions and alarm response are tested under a representative load and defined duration.</x:v>
      </x:c>
      <x:c r="G25" s="24" t="str">
        <x:v>34,52–53,69,114</x:v>
      </x:c>
      <x:c r="H25" s="40" t="str">
        <x:v>Facilities + quality</x:v>
      </x:c>
      <x:c r="I25" s="24" t="str">
        <x:v>Before restart</x:v>
      </x:c>
      <x:c r="J25" s="24" t="str">
        <x:v>Food / DS / controlled processes</x:v>
      </x:c>
      <x:c r="K25" s="11" t="str">
        <x:v>Not reviewed</x:v>
      </x:c>
      <x:c r="L25" s="11"/>
    </x:row>
    <x:row r="26" ht="112" customHeight="1">
      <x:c r="A26" s="24" t="n">
        <x:v>19</x:v>
      </x:c>
      <x:c r="B26" s="25" t="str">
        <x:v>04 Utilities and building systems</x:v>
      </x:c>
      <x:c r="C26" s="24" t="str">
        <x:v>Are charging, fueling and critical backup systems ready?</x:v>
      </x:c>
      <x:c r="D26" s="24" t="str">
        <x:v>Equipment availability depends on charging capacity, safe setup and continuity design.</x:v>
      </x:c>
      <x:c r="E26" s="24" t="str">
        <x:v>Equipment/battery chemistry; charging pattern; loads; fuel arrangement; critical-load list; backup duration.</x:v>
      </x:c>
      <x:c r="F26" s="24" t="str">
        <x:v>Supplier/EHS requirements and applicable approvals resolved; charging and transfer behavior tested.</x:v>
      </x:c>
      <x:c r="G26" s="24" t="str">
        <x:v>20,40,47</x:v>
      </x:c>
      <x:c r="H26" s="40" t="str">
        <x:v>Facilities + EHS</x:v>
      </x:c>
      <x:c r="I26" s="24" t="str">
        <x:v>Before occupancy</x:v>
      </x:c>
      <x:c r="J26" s="24" t="str">
        <x:v>All</x:v>
      </x:c>
      <x:c r="K26" s="11" t="str">
        <x:v>Not reviewed</x:v>
      </x:c>
      <x:c r="L26" s="11"/>
    </x:row>
    <x:row r="27" ht="112" customHeight="1">
      <x:c r="A27" s="24" t="n">
        <x:v>20</x:v>
      </x:c>
      <x:c r="B27" s="25" t="str">
        <x:v>04 Utilities and building systems</x:v>
      </x:c>
      <x:c r="C27" s="24" t="str">
        <x:v>Can normal operation legally and safely begin when planned?</x:v>
      </x:c>
      <x:c r="D27" s="24" t="str">
        <x:v>Construction completion, occupancy permission and operating readiness can fall on different dates.</x:v>
      </x:c>
      <x:c r="E27" s="24" t="str">
        <x:v>Use/occupancy approvals; building/fire inspections; applicable process permits; required closeout documents.</x:v>
      </x:c>
      <x:c r="F27" s="24" t="str">
        <x:v>Relevant authority conditions and safety-critical inspections are satisfied before the affected activity begins.</x:v>
      </x:c>
      <x:c r="G27" s="24" t="str">
        <x:v>12–15,20,29,59</x:v>
      </x:c>
      <x:c r="H27" s="40" t="str">
        <x:v>Facilities + EHS + advisers</x:v>
      </x:c>
      <x:c r="I27" s="24" t="str">
        <x:v>Before occupancy</x:v>
      </x:c>
      <x:c r="J27" s="24" t="str">
        <x:v>All</x:v>
      </x:c>
      <x:c r="K27" s="11" t="str">
        <x:v>Not reviewed</x:v>
      </x:c>
      <x:c r="L27" s="11"/>
    </x:row>
    <x:row r="28" ht="112" customHeight="1">
      <x:c r="A28" s="18" t="n">
        <x:v>21</x:v>
      </x:c>
      <x:c r="B28" s="19" t="str">
        <x:v>05 Systems and inventory control</x:v>
      </x:c>
      <x:c r="C28" s="18" t="str">
        <x:v>Does wireless coverage work with the racks and inventory in place?</x:v>
      </x:c>
      <x:c r="D28" s="18" t="str">
        <x:v>An empty-building survey may miss shielding, roaming and device behavior.</x:v>
      </x:c>
      <x:c r="E28" s="18" t="str">
        <x:v>RF design; loaded-layout survey; actual scanners; roaming paths; exception zones.</x:v>
      </x:c>
      <x:c r="F28" s="18" t="str">
        <x:v>Representative pick/putaway tasks run without unacceptable dropouts; weak zones have a tested remedy.</x:v>
      </x:c>
      <x:c r="G28" s="18" t="str">
        <x:v>61,66–67</x:v>
      </x:c>
      <x:c r="H28" s="39" t="str">
        <x:v>IT + warehouse manager</x:v>
      </x:c>
      <x:c r="I28" s="18" t="str">
        <x:v>Before cutover</x:v>
      </x:c>
      <x:c r="J28" s="18" t="str">
        <x:v>DC / 3PL / MFG / Food / DS</x:v>
      </x:c>
      <x:c r="K28" s="20" t="str">
        <x:v>Not reviewed</x:v>
      </x:c>
      <x:c r="L28" s="20"/>
    </x:row>
    <x:row r="29" ht="112" customHeight="1">
      <x:c r="A29" s="16" t="n">
        <x:v>22</x:v>
      </x:c>
      <x:c r="B29" s="17" t="str">
        <x:v>05 Systems and inventory control</x:v>
      </x:c>
      <x:c r="C29" s="16" t="str">
        <x:v>Can an order complete the full receive-to-ship process in the new systems?</x:v>
      </x:c>
      <x:c r="D29" s="16" t="str">
        <x:v>Individual screen tests do not establish end-to-end operation.</x:v>
      </x:c>
      <x:c r="E29" s="16" t="str">
        <x:v>Receiving, putaway, replenishment, pick, pack, ship, returns, labels, billing and exception scenarios.</x:v>
      </x:c>
      <x:c r="F29" s="16" t="str">
        <x:v>Operations witnesses successful complete flows and reconciles system/physical outcomes.</x:v>
      </x:c>
      <x:c r="G29" s="16" t="str">
        <x:v>50,63–66</x:v>
      </x:c>
      <x:c r="H29" s="38" t="str">
        <x:v>IT + operations</x:v>
      </x:c>
      <x:c r="I29" s="16" t="str">
        <x:v>Before cutover</x:v>
      </x:c>
      <x:c r="J29" s="16" t="str">
        <x:v>All</x:v>
      </x:c>
      <x:c r="K29" s="11" t="str">
        <x:v>Not reviewed</x:v>
      </x:c>
      <x:c r="L29" s="11"/>
    </x:row>
    <x:row r="30" ht="112" customHeight="1">
      <x:c r="A30" s="16" t="n">
        <x:v>23</x:v>
      </x:c>
      <x:c r="B30" s="17" t="str">
        <x:v>05 Systems and inventory control</x:v>
      </x:c>
      <x:c r="C30" s="16" t="str">
        <x:v>Can every moved SKU, lot and status be located and reconciled?</x:v>
      </x:c>
      <x:c r="D30" s="16" t="str">
        <x:v>Stock can be physically present but unavailable or misclassified.</x:v>
      </x:c>
      <x:c r="E30" s="16" t="str">
        <x:v>Transfer IDs; source/destination locations; counts; lot/serial/expiry/status rules; discrepancy ownership.</x:v>
      </x:c>
      <x:c r="F30" s="16" t="str">
        <x:v>Transfers reconcile to agreed controls; discrepancies and holds are resolved before affected stock is released.</x:v>
      </x:c>
      <x:c r="G30" s="16" t="str">
        <x:v>50,56,64,76</x:v>
      </x:c>
      <x:c r="H30" s="38" t="str">
        <x:v>Inventory control + quality</x:v>
      </x:c>
      <x:c r="I30" s="16" t="str">
        <x:v>Each transfer phase</x:v>
      </x:c>
      <x:c r="J30" s="16" t="str">
        <x:v>All</x:v>
      </x:c>
      <x:c r="K30" s="11" t="str">
        <x:v>Not reviewed</x:v>
      </x:c>
      <x:c r="L30" s="11"/>
    </x:row>
    <x:row r="31" ht="112" customHeight="1">
      <x:c r="A31" s="16" t="n">
        <x:v>24</x:v>
      </x:c>
      <x:c r="B31" s="17" t="str">
        <x:v>05 Systems and inventory control</x:v>
      </x:c>
      <x:c r="C31" s="16" t="str">
        <x:v>Do customer, carrier and billing interfaces still work?</x:v>
      </x:c>
      <x:c r="D31" s="16" t="str">
        <x:v>A 3PL can ship successfully yet fail customer messages or billing.</x:v>
      </x:c>
      <x:c r="E31" s="16" t="str">
        <x:v>EDI/API tests; shipping accounts; routing guides; address/site codes; customer notices; billing/event tests.</x:v>
      </x:c>
      <x:c r="F31" s="16" t="str">
        <x:v>Relevant customers/carriers approve required changes; messages, labels and billing reconcile in a test.</x:v>
      </x:c>
      <x:c r="G31" s="16" t="str">
        <x:v>59,62–64,106</x:v>
      </x:c>
      <x:c r="H31" s="38" t="str">
        <x:v>IT + account managers</x:v>
      </x:c>
      <x:c r="I31" s="16" t="str">
        <x:v>Before cutover</x:v>
      </x:c>
      <x:c r="J31" s="16" t="str">
        <x:v>DC / 3PL</x:v>
      </x:c>
      <x:c r="K31" s="11" t="str">
        <x:v>Not reviewed</x:v>
      </x:c>
      <x:c r="L31" s="11"/>
    </x:row>
    <x:row r="32" ht="112" customHeight="1">
      <x:c r="A32" s="16" t="n">
        <x:v>25</x:v>
      </x:c>
      <x:c r="B32" s="17" t="str">
        <x:v>05 Systems and inventory control</x:v>
      </x:c>
      <x:c r="C32" s="16" t="str">
        <x:v>What happens if the system cutover fails?</x:v>
      </x:c>
      <x:c r="D32" s="16" t="str">
        <x:v>Recovery needs a tested procedure and defined inventory truth.</x:v>
      </x:c>
      <x:c r="E32" s="16" t="str">
        <x:v>Backups; rollback conditions; permissible manual process; restore steps; responsible team; reconciliation rules.</x:v>
      </x:c>
      <x:c r="F32" s="16" t="str">
        <x:v>A rehearsal demonstrates recovery; the decision owner and cutover/rollback deadlines are explicit.</x:v>
      </x:c>
      <x:c r="G32" s="16" t="str">
        <x:v>64–65,70,102,107</x:v>
      </x:c>
      <x:c r="H32" s="38" t="str">
        <x:v>IT + GM</x:v>
      </x:c>
      <x:c r="I32" s="16" t="str">
        <x:v>Before cutover</x:v>
      </x:c>
      <x:c r="J32" s="16" t="str">
        <x:v>All</x:v>
      </x:c>
      <x:c r="K32" s="11" t="str">
        <x:v>Not reviewed</x:v>
      </x:c>
      <x:c r="L32" s="11"/>
    </x:row>
    <x:row r="33" ht="112" customHeight="1">
      <x:c r="A33" s="26" t="n">
        <x:v>26</x:v>
      </x:c>
      <x:c r="B33" s="27" t="str">
        <x:v>06 People and daily operation</x:v>
      </x:c>
      <x:c r="C33" s="26" t="str">
        <x:v>Which key skills are at risk because the commute or job changes?</x:v>
      </x:c>
      <x:c r="D33" s="26" t="str">
        <x:v>Headcount can transfer while vital skills do not.</x:v>
      </x:c>
      <x:c r="E33" s="26" t="str">
        <x:v>Shift/skill roster; commute impact; employee discussions; turnover risks; retention alternatives.</x:v>
      </x:c>
      <x:c r="F33" s="26" t="str">
        <x:v>Named coverage for critical roles and an executable staffing/retention plan exist.</x:v>
      </x:c>
      <x:c r="G33" s="26" t="str">
        <x:v>91–94,113</x:v>
      </x:c>
      <x:c r="H33" s="41" t="str">
        <x:v>HR + operations</x:v>
      </x:c>
      <x:c r="I33" s="26" t="str">
        <x:v>Before site commitment</x:v>
      </x:c>
      <x:c r="J33" s="26" t="str">
        <x:v>All</x:v>
      </x:c>
      <x:c r="K33" s="20" t="str">
        <x:v>Not reviewed</x:v>
      </x:c>
      <x:c r="L33" s="20"/>
    </x:row>
    <x:row r="34" ht="112" customHeight="1">
      <x:c r="A34" s="24" t="n">
        <x:v>27</x:v>
      </x:c>
      <x:c r="B34" s="25" t="str">
        <x:v>06 People and daily operation</x:v>
      </x:c>
      <x:c r="C34" s="24" t="str">
        <x:v>Can we staff every operating shift at the new location?</x:v>
      </x:c>
      <x:c r="D34" s="24" t="str">
        <x:v>A wage assumption needs a hiring and transport reality check.</x:v>
      </x:c>
      <x:c r="E34" s="24" t="str">
        <x:v>Local recruiting evidence; pay/benefits; shift patterns; transport options; time to proficiency.</x:v>
      </x:c>
      <x:c r="F34" s="24" t="str">
        <x:v>Staffing plan covers the approved peak case and startup overlap with documented recruiting assumptions.</x:v>
      </x:c>
      <x:c r="G34" s="24" t="str">
        <x:v>94,96,113</x:v>
      </x:c>
      <x:c r="H34" s="40" t="str">
        <x:v>HR + GM</x:v>
      </x:c>
      <x:c r="I34" s="24" t="str">
        <x:v>Before approval</x:v>
      </x:c>
      <x:c r="J34" s="24" t="str">
        <x:v>All</x:v>
      </x:c>
      <x:c r="K34" s="11" t="str">
        <x:v>Not reviewed</x:v>
      </x:c>
      <x:c r="L34" s="11"/>
    </x:row>
    <x:row r="35" ht="112" customHeight="1">
      <x:c r="A35" s="24" t="n">
        <x:v>28</x:v>
      </x:c>
      <x:c r="B35" s="25" t="str">
        <x:v>06 People and daily operation</x:v>
      </x:c>
      <x:c r="C35" s="24" t="str">
        <x:v>Are people trained for this equipment and this workplace?</x:v>
      </x:c>
      <x:c r="D35" s="24" t="str">
        <x:v>Prior experience may not cover new traffic, hazards, systems or procedures.</x:v>
      </x:c>
      <x:c r="E35" s="24" t="str">
        <x:v>Role-based training plan; workplace/equipment changes; safety/quality procedures; completion records.</x:v>
      </x:c>
      <x:c r="F35" s="24" t="str">
        <x:v>Required training is completed and practical task competence verified before independent work.</x:v>
      </x:c>
      <x:c r="G35" s="24" t="str">
        <x:v>49,95–96</x:v>
      </x:c>
      <x:c r="H35" s="40" t="str">
        <x:v>Supervisors + EHS + quality</x:v>
      </x:c>
      <x:c r="I35" s="24" t="str">
        <x:v>Before occupancy</x:v>
      </x:c>
      <x:c r="J35" s="24" t="str">
        <x:v>All</x:v>
      </x:c>
      <x:c r="K35" s="11" t="str">
        <x:v>Not reviewed</x:v>
      </x:c>
      <x:c r="L35" s="11"/>
    </x:row>
    <x:row r="36" ht="112" customHeight="1">
      <x:c r="A36" s="24" t="n">
        <x:v>29</x:v>
      </x:c>
      <x:c r="B36" s="25" t="str">
        <x:v>06 People and daily operation</x:v>
      </x:c>
      <x:c r="C36" s="24" t="str">
        <x:v>Are workstations and movement paths usable during an actual shift?</x:v>
      </x:c>
      <x:c r="D36" s="24" t="str">
        <x:v>Small ergonomic and replenishment problems can persist as labor cost.</x:v>
      </x:c>
      <x:c r="E36" s="24" t="str">
        <x:v>Representative tasks; reaches/lifts; travel distances; replenish routes; pedestrian conflicts.</x:v>
      </x:c>
      <x:c r="F36" s="24" t="str">
        <x:v>Operations and EHS review actual tasks; corrective actions are addressed or owned before restart.</x:v>
      </x:c>
      <x:c r="G36" s="24" t="str">
        <x:v>4,21,43,48–49,100,113</x:v>
      </x:c>
      <x:c r="H36" s="40" t="str">
        <x:v>Operations + EHS</x:v>
      </x:c>
      <x:c r="I36" s="24" t="str">
        <x:v>Before layout approval</x:v>
      </x:c>
      <x:c r="J36" s="24" t="str">
        <x:v>All</x:v>
      </x:c>
      <x:c r="K36" s="11" t="str">
        <x:v>Not reviewed</x:v>
      </x:c>
      <x:c r="L36" s="11"/>
    </x:row>
    <x:row r="37" ht="112" customHeight="1">
      <x:c r="A37" s="24" t="n">
        <x:v>30</x:v>
      </x:c>
      <x:c r="B37" s="25" t="str">
        <x:v>06 People and daily operation</x:v>
      </x:c>
      <x:c r="C37" s="24" t="str">
        <x:v>Who owns first-shift problems and customer communication?</x:v>
      </x:c>
      <x:c r="D37" s="24" t="str">
        <x:v>Unclear authority can extend a small issue into service failure.</x:v>
      </x:c>
      <x:c r="E37" s="24" t="str">
        <x:v>Named command team; escalation thresholds; shift coverage; issue log; customer update responsibilities.</x:v>
      </x:c>
      <x:c r="F37" s="24" t="str">
        <x:v>Each critical issue has an owner, escalation path and operating decision authority.</x:v>
      </x:c>
      <x:c r="G37" s="24" t="str">
        <x:v>2,98,106,110</x:v>
      </x:c>
      <x:c r="H37" s="40" t="str">
        <x:v>GM + supervisors</x:v>
      </x:c>
      <x:c r="I37" s="24" t="str">
        <x:v>Before cutover</x:v>
      </x:c>
      <x:c r="J37" s="24" t="str">
        <x:v>All</x:v>
      </x:c>
      <x:c r="K37" s="11" t="str">
        <x:v>Not reviewed</x:v>
      </x:c>
      <x:c r="L37" s="11"/>
    </x:row>
    <x:row r="38" ht="112" customHeight="1">
      <x:c r="A38" s="18" t="n">
        <x:v>31</x:v>
      </x:c>
      <x:c r="B38" s="19" t="str">
        <x:v>07 Scope, contracts and sequence</x:v>
      </x:c>
      <x:c r="C38" s="18" t="str">
        <x:v>Does every vendor bid cover the same physical boundary?</x:v>
      </x:c>
      <x:c r="D38" s="18" t="str">
        <x:v>The cheapest proposal may omit essential work.</x:v>
      </x:c>
      <x:c r="E38" s="18" t="str">
        <x:v>Scope matrix by asset/system: isolate, remove, transport, reinstall, connect, test, restore; exclusions and taxes.</x:v>
      </x:c>
      <x:c r="F38" s="18" t="str">
        <x:v>Every handoff has one owner; inclusions/exclusions are priced once, including travel and premium hours.</x:v>
      </x:c>
      <x:c r="G38" s="18" t="str">
        <x:v>7–10,30,71–80</x:v>
      </x:c>
      <x:c r="H38" s="39" t="str">
        <x:v>Project manager + procurement</x:v>
      </x:c>
      <x:c r="I38" s="18" t="str">
        <x:v>Before contract award</x:v>
      </x:c>
      <x:c r="J38" s="18" t="str">
        <x:v>All</x:v>
      </x:c>
      <x:c r="K38" s="20" t="str">
        <x:v>Not reviewed</x:v>
      </x:c>
      <x:c r="L38" s="20"/>
    </x:row>
    <x:row r="39" ht="112" customHeight="1">
      <x:c r="A39" s="16" t="n">
        <x:v>32</x:v>
      </x:c>
      <x:c r="B39" s="17" t="str">
        <x:v>07 Scope, contracts and sequence</x:v>
      </x:c>
      <x:c r="C39" s="16" t="str">
        <x:v>Can leased or financed equipment be moved on these terms?</x:v>
      </x:c>
      <x:c r="D39" s="16" t="str">
        <x:v>Ownership and warranties can restrict relocation or dictate technicians.</x:v>
      </x:c>
      <x:c r="E39" s="16" t="str">
        <x:v>Equipment leases/liens; lessor approvals; OEM/warranty terms; move insurance requirements.</x:v>
      </x:c>
      <x:c r="F39" s="16" t="str">
        <x:v>Required consents and approved methods/vendors are secured before disconnection.</x:v>
      </x:c>
      <x:c r="G39" s="16" t="str">
        <x:v>9,71–80,125</x:v>
      </x:c>
      <x:c r="H39" s="38" t="str">
        <x:v>Finance + counsel + OEM</x:v>
      </x:c>
      <x:c r="I39" s="16" t="str">
        <x:v>Before shutdown</x:v>
      </x:c>
      <x:c r="J39" s="16" t="str">
        <x:v>All</x:v>
      </x:c>
      <x:c r="K39" s="11" t="str">
        <x:v>Not reviewed</x:v>
      </x:c>
      <x:c r="L39" s="11"/>
    </x:row>
    <x:row r="40" ht="112" customHeight="1">
      <x:c r="A40" s="16" t="n">
        <x:v>33</x:v>
      </x:c>
      <x:c r="B40" s="17" t="str">
        <x:v>07 Scope, contracts and sequence</x:v>
      </x:c>
      <x:c r="C40" s="16" t="str">
        <x:v>Which long-lead items control the startup date?</x:v>
      </x:c>
      <x:c r="D40" s="16" t="str">
        <x:v>Calendar estimates fail when rack, switchgear, permits or circuits arrive late.</x:v>
      </x:c>
      <x:c r="E40" s="16" t="str">
        <x:v>Confirmed lead times; design approvals; orders; permits; utility/carrier dates; delivery dependencies.</x:v>
      </x:c>
      <x:c r="F40" s="16" t="str">
        <x:v>The master schedule uses current supplier/authority commitments and assigns contingency actions.</x:v>
      </x:c>
      <x:c r="G40" s="16" t="str">
        <x:v>2,13–16,29,31–32,41–45,62</x:v>
      </x:c>
      <x:c r="H40" s="38" t="str">
        <x:v>Project manager + vendors</x:v>
      </x:c>
      <x:c r="I40" s="16" t="str">
        <x:v>Before commitment</x:v>
      </x:c>
      <x:c r="J40" s="16" t="str">
        <x:v>All</x:v>
      </x:c>
      <x:c r="K40" s="11" t="str">
        <x:v>Not reviewed</x:v>
      </x:c>
      <x:c r="L40" s="11"/>
    </x:row>
    <x:row r="41" ht="112" customHeight="1">
      <x:c r="A41" s="16" t="n">
        <x:v>34</x:v>
      </x:c>
      <x:c r="B41" s="17" t="str">
        <x:v>07 Scope, contracts and sequence</x:v>
      </x:c>
      <x:c r="C41" s="16" t="str">
        <x:v>Are construction and move access compatible with operations?</x:v>
      </x:c>
      <x:c r="D41" s="16" t="str">
        <x:v>Work that is easy in an empty facility may be slow or unsafe during live operation.</x:v>
      </x:c>
      <x:c r="E41" s="16" t="str">
        <x:v>Phasing plan; access routes; work hours; isolation zones; contractor rules; live-site restrictions.</x:v>
      </x:c>
      <x:c r="F41" s="16" t="str">
        <x:v>Construction/move sequence preserves approved operating and safety conditions; premium costs are scoped.</x:v>
      </x:c>
      <x:c r="G41" s="16" t="str">
        <x:v>2,30,72–79,96,101–103</x:v>
      </x:c>
      <x:c r="H41" s="38" t="str">
        <x:v>Project manager + EHS</x:v>
      </x:c>
      <x:c r="I41" s="16" t="str">
        <x:v>Before execution</x:v>
      </x:c>
      <x:c r="J41" s="16" t="str">
        <x:v>All</x:v>
      </x:c>
      <x:c r="K41" s="11" t="str">
        <x:v>Not reviewed</x:v>
      </x:c>
      <x:c r="L41" s="11"/>
    </x:row>
    <x:row r="42" ht="112" customHeight="1">
      <x:c r="A42" s="16" t="n">
        <x:v>35</x:v>
      </x:c>
      <x:c r="B42" s="17" t="str">
        <x:v>07 Scope, contracts and sequence</x:v>
      </x:c>
      <x:c r="C42" s="16" t="str">
        <x:v>Are landlord responsibilities and reimbursement terms explicit?</x:v>
      </x:c>
      <x:c r="D42" s="16" t="str">
        <x:v>A promised contribution is different from cash available before work.</x:v>
      </x:c>
      <x:c r="E42" s="16" t="str">
        <x:v>Work letter; delivery conditions; eligible work; invoice rules; caps; payment dates; surrender obligations.</x:v>
      </x:c>
      <x:c r="F42" s="16" t="str">
        <x:v>Responsibilities are documented; finance budgets timing and disputed/excluded items.</x:v>
      </x:c>
      <x:c r="G42" s="16" t="str">
        <x:v>9,21–40,81–90,121–128</x:v>
      </x:c>
      <x:c r="H42" s="38" t="str">
        <x:v>Broker + counsel + finance</x:v>
      </x:c>
      <x:c r="I42" s="16" t="str">
        <x:v>Before lease execution</x:v>
      </x:c>
      <x:c r="J42" s="16" t="str">
        <x:v>All</x:v>
      </x:c>
      <x:c r="K42" s="11" t="str">
        <x:v>Not reviewed</x:v>
      </x:c>
      <x:c r="L42" s="11"/>
    </x:row>
    <x:row r="43" ht="112" customHeight="1">
      <x:c r="A43" s="26" t="n">
        <x:v>36</x:v>
      </x:c>
      <x:c r="B43" s="27" t="str">
        <x:v>08 Move and cutover execution</x:v>
      </x:c>
      <x:c r="C43" s="26" t="str">
        <x:v>What is the maximum tolerable interruption for each flow?</x:v>
      </x:c>
      <x:c r="D43" s="26" t="str">
        <x:v>A single company-wide downtime number conceals different customer/process limits.</x:v>
      </x:c>
      <x:c r="E43" s="26" t="str">
        <x:v>Flow-specific tolerance; critical customers/lines; recovery capacity; move-wave plan.</x:v>
      </x:c>
      <x:c r="F43" s="26" t="str">
        <x:v>Each critical flow has a planned outage, allowable limit, restart test and escalation decision.</x:v>
      </x:c>
      <x:c r="G43" s="26" t="str">
        <x:v>2,76,79,101–110</x:v>
      </x:c>
      <x:c r="H43" s="41" t="str">
        <x:v>Operations + commercial</x:v>
      </x:c>
      <x:c r="I43" s="26" t="str">
        <x:v>Before move approval</x:v>
      </x:c>
      <x:c r="J43" s="26" t="str">
        <x:v>All</x:v>
      </x:c>
      <x:c r="K43" s="20" t="str">
        <x:v>Not reviewed</x:v>
      </x:c>
      <x:c r="L43" s="20"/>
    </x:row>
    <x:row r="44" ht="112" customHeight="1">
      <x:c r="A44" s="24" t="n">
        <x:v>37</x:v>
      </x:c>
      <x:c r="B44" s="25" t="str">
        <x:v>08 Move and cutover execution</x:v>
      </x:c>
      <x:c r="C44" s="24" t="str">
        <x:v>How much buffer is useful, where does it fit, and can it still ship?</x:v>
      </x:c>
      <x:c r="D44" s="24" t="str">
        <x:v>Extra stock consumes cash and space and may not protect the right orders.</x:v>
      </x:c>
      <x:c r="E44" s="24" t="str">
        <x:v>Demand by product/customer; shelf life; build capacity; storage/ship access; financing and expiry risk.</x:v>
      </x:c>
      <x:c r="F44" s="24" t="str">
        <x:v>Buffer targets match disruption risk and actual recoverability; principal and carrying costs are separated.</x:v>
      </x:c>
      <x:c r="G44" s="24" t="str">
        <x:v>56,101–105,108,124</x:v>
      </x:c>
      <x:c r="H44" s="40" t="str">
        <x:v>Planning + inventory + finance</x:v>
      </x:c>
      <x:c r="I44" s="24" t="str">
        <x:v>Before buffer build</x:v>
      </x:c>
      <x:c r="J44" s="24" t="str">
        <x:v>All</x:v>
      </x:c>
      <x:c r="K44" s="11" t="str">
        <x:v>Not reviewed</x:v>
      </x:c>
      <x:c r="L44" s="11"/>
    </x:row>
    <x:row r="45" ht="112" customHeight="1">
      <x:c r="A45" s="24" t="n">
        <x:v>38</x:v>
      </x:c>
      <x:c r="B45" s="25" t="str">
        <x:v>08 Move and cutover execution</x:v>
      </x:c>
      <x:c r="C45" s="24" t="str">
        <x:v>Is the destination ready before the next machine or inventory wave leaves?</x:v>
      </x:c>
      <x:c r="D45" s="24" t="str">
        <x:v>Moving assets before services are ready can lengthen the outage.</x:v>
      </x:c>
      <x:c r="E45" s="24" t="str">
        <x:v>Wave prerequisites: room/rack readiness; utility tests; labels/system setup; access; staffing.</x:v>
      </x:c>
      <x:c r="F45" s="24" t="str">
        <x:v>Wave owner signs a defined destination-readiness checklist before release from the origin.</x:v>
      </x:c>
      <x:c r="G45" s="24" t="str">
        <x:v>31–40,50,61–79,101–110</x:v>
      </x:c>
      <x:c r="H45" s="40" t="str">
        <x:v>Project manager + operations</x:v>
      </x:c>
      <x:c r="I45" s="24" t="str">
        <x:v>Each transfer phase</x:v>
      </x:c>
      <x:c r="J45" s="24" t="str">
        <x:v>All</x:v>
      </x:c>
      <x:c r="K45" s="11" t="str">
        <x:v>Not reviewed</x:v>
      </x:c>
      <x:c r="L45" s="11"/>
    </x:row>
    <x:row r="46" ht="112" customHeight="1">
      <x:c r="A46" s="24" t="n">
        <x:v>39</x:v>
      </x:c>
      <x:c r="B46" s="25" t="str">
        <x:v>08 Move and cutover execution</x:v>
      </x:c>
      <x:c r="C46" s="24" t="str">
        <x:v>How will shipments and assets be protected and traced in transit?</x:v>
      </x:c>
      <x:c r="D46" s="24" t="str">
        <x:v>Damage and misrouting create startup and recovery costs.</x:v>
      </x:c>
      <x:c r="E46" s="24" t="str">
        <x:v>Lift/pack plans; asset/transfer IDs; carrier scope; condition photos; temperature/chain-of-custody needs.</x:v>
      </x:c>
      <x:c r="F46" s="24" t="str">
        <x:v>Vendor/operations agree documented custody, condition, exception and claim procedures.</x:v>
      </x:c>
      <x:c r="G46" s="24" t="str">
        <x:v>71–80,108,129</x:v>
      </x:c>
      <x:c r="H46" s="40" t="str">
        <x:v>Move lead + carriers</x:v>
      </x:c>
      <x:c r="I46" s="24" t="str">
        <x:v>Before load-out</x:v>
      </x:c>
      <x:c r="J46" s="24" t="str">
        <x:v>All</x:v>
      </x:c>
      <x:c r="K46" s="11" t="str">
        <x:v>Not reviewed</x:v>
      </x:c>
      <x:c r="L46" s="11"/>
    </x:row>
    <x:row r="47" ht="112" customHeight="1">
      <x:c r="A47" s="24" t="n">
        <x:v>40</x:v>
      </x:c>
      <x:c r="B47" s="25" t="str">
        <x:v>08 Move and cutover execution</x:v>
      </x:c>
      <x:c r="C47" s="24" t="str">
        <x:v>What is the fallback if a move wave or restart fails?</x:v>
      </x:c>
      <x:c r="D47" s="24" t="str">
        <x:v>A fallback must fit space, people, systems and contractual realities.</x:v>
      </x:c>
      <x:c r="E47" s="24" t="str">
        <x:v>Partial old-site availability; backup fulfillment; rentals; supplier/OEM support; decision triggers.</x:v>
      </x:c>
      <x:c r="F47" s="24" t="str">
        <x:v>Fallback capacity and terms are secured to the required extent; decision deadlines precede irreversible steps.</x:v>
      </x:c>
      <x:c r="G47" s="24" t="str">
        <x:v>81–82,101–107</x:v>
      </x:c>
      <x:c r="H47" s="40" t="str">
        <x:v>GM + project manager</x:v>
      </x:c>
      <x:c r="I47" s="24" t="str">
        <x:v>Before shutdown</x:v>
      </x:c>
      <x:c r="J47" s="24" t="str">
        <x:v>All</x:v>
      </x:c>
      <x:c r="K47" s="11" t="str">
        <x:v>Not reviewed</x:v>
      </x:c>
      <x:c r="L47" s="11"/>
    </x:row>
    <x:row r="48" ht="112" customHeight="1">
      <x:c r="A48" s="18" t="n">
        <x:v>41</x:v>
      </x:c>
      <x:c r="B48" s="19" t="str">
        <x:v>09 Manufacturing and product quality</x:v>
      </x:c>
      <x:c r="C48" s="18" t="str">
        <x:v>Will the moved machine meet its former performance and quality requirements?</x:v>
      </x:c>
      <x:c r="D48" s="18" t="str">
        <x:v>Powered on is not the same as producing acceptable output.</x:v>
      </x:c>
      <x:c r="E48" s="18" t="str">
        <x:v>Baseline cycle time; yield; dimensional/process tolerances; condition; test protocol; OEM requirements.</x:v>
      </x:c>
      <x:c r="F48" s="18" t="str">
        <x:v>Agreed startup/performance tests pass; deviations are resolved and authorized before production release.</x:v>
      </x:c>
      <x:c r="G48" s="18" t="str">
        <x:v>25,73–79,100,107–109</x:v>
      </x:c>
      <x:c r="H48" s="39" t="str">
        <x:v>Engineering + OEM + quality</x:v>
      </x:c>
      <x:c r="I48" s="18" t="str">
        <x:v>Before production restart</x:v>
      </x:c>
      <x:c r="J48" s="18" t="str">
        <x:v>MFG / Food / DS</x:v>
      </x:c>
      <x:c r="K48" s="20" t="str">
        <x:v>Not reviewed</x:v>
      </x:c>
      <x:c r="L48" s="20"/>
    </x:row>
    <x:row r="49" ht="112" customHeight="1">
      <x:c r="A49" s="16" t="n">
        <x:v>42</x:v>
      </x:c>
      <x:c r="B49" s="17" t="str">
        <x:v>09 Manufacturing and product quality</x:v>
      </x:c>
      <x:c r="C49" s="16" t="str">
        <x:v>Can the new flow prevent contamination, mix-ups and wrong-status use?</x:v>
      </x:c>
      <x:c r="D49" s="16" t="str">
        <x:v>An efficient layout must still protect materials and product identity.</x:v>
      </x:c>
      <x:c r="E49" s="16" t="str">
        <x:v>Product/process risk assessment; allergens; sanitation; zoning; material/personnel flows; status controls.</x:v>
      </x:c>
      <x:c r="F49" s="16" t="str">
        <x:v>Quality approves appropriate controls and procedures for the actual process and product.</x:v>
      </x:c>
      <x:c r="G49" s="16" t="str">
        <x:v>23,51–56,60</x:v>
      </x:c>
      <x:c r="H49" s="38" t="str">
        <x:v>Quality + process engineering</x:v>
      </x:c>
      <x:c r="I49" s="16" t="str">
        <x:v>Before layout approval</x:v>
      </x:c>
      <x:c r="J49" s="16" t="str">
        <x:v>Food / DS</x:v>
      </x:c>
      <x:c r="K49" s="11" t="str">
        <x:v>Not reviewed</x:v>
      </x:c>
      <x:c r="L49" s="11"/>
    </x:row>
    <x:row r="50" ht="112" customHeight="1">
      <x:c r="A50" s="16" t="n">
        <x:v>43</x:v>
      </x:c>
      <x:c r="B50" s="17" t="str">
        <x:v>09 Manufacturing and product quality</x:v>
      </x:c>
      <x:c r="C50" s="16" t="str">
        <x:v>Are quality records and control systems current for the new operation?</x:v>
      </x:c>
      <x:c r="D50" s="16" t="str">
        <x:v>A move changes equipment, locations and procedures that may affect the control system.</x:v>
      </x:c>
      <x:c r="E50" s="16" t="str">
        <x:v>Applicable manufacturing/quality documents; calibration; training; change approvals; batch/lot controls.</x:v>
      </x:c>
      <x:c r="F50" s="16" t="str">
        <x:v>Responsible quality staff approve required changes and verification before affected activities start.</x:v>
      </x:c>
      <x:c r="G50" s="16" t="str">
        <x:v>57–60,63–64,95</x:v>
      </x:c>
      <x:c r="H50" s="38" t="str">
        <x:v>Quality + operations</x:v>
      </x:c>
      <x:c r="I50" s="16" t="str">
        <x:v>Before production restart</x:v>
      </x:c>
      <x:c r="J50" s="16" t="str">
        <x:v>MFG / Food / DS</x:v>
      </x:c>
      <x:c r="K50" s="11" t="str">
        <x:v>Not reviewed</x:v>
      </x:c>
      <x:c r="L50" s="11"/>
    </x:row>
    <x:row r="51" ht="112" customHeight="1">
      <x:c r="A51" s="16" t="n">
        <x:v>44</x:v>
      </x:c>
      <x:c r="B51" s="17" t="str">
        <x:v>09 Manufacturing and product quality</x:v>
      </x:c>
      <x:c r="C51" s="16" t="str">
        <x:v>Can we hold product until testing and release are complete?</x:v>
      </x:c>
      <x:c r="D51" s="16" t="str">
        <x:v>Startup product can consume storage and cash before it is sellable.</x:v>
      </x:c>
      <x:c r="E51" s="16" t="str">
        <x:v>Trial-batch plan; required tests; lab lead time; hold space; disposition; release authority.</x:v>
      </x:c>
      <x:c r="F51" s="16" t="str">
        <x:v>Testing capacity, hold controls and release responsibilities are in place; working-capital timing is modeled.</x:v>
      </x:c>
      <x:c r="G51" s="16" t="str">
        <x:v>56–60,104,107–109,124</x:v>
      </x:c>
      <x:c r="H51" s="38" t="str">
        <x:v>Quality + planning + finance</x:v>
      </x:c>
      <x:c r="I51" s="16" t="str">
        <x:v>Before trial production</x:v>
      </x:c>
      <x:c r="J51" s="16" t="str">
        <x:v>MFG / Food / DS</x:v>
      </x:c>
      <x:c r="K51" s="11" t="str">
        <x:v>Not reviewed</x:v>
      </x:c>
      <x:c r="L51" s="11"/>
    </x:row>
    <x:row r="52" ht="112" customHeight="1">
      <x:c r="A52" s="16" t="n">
        <x:v>45</x:v>
      </x:c>
      <x:c r="B52" s="17" t="str">
        <x:v>09 Manufacturing and product quality</x:v>
      </x:c>
      <x:c r="C52" s="16" t="str">
        <x:v>Have affected customers and certification bodies accepted required changes?</x:v>
      </x:c>
      <x:c r="D52" s="16" t="str">
        <x:v>Technical readiness may precede authorization to supply a particular customer.</x:v>
      </x:c>
      <x:c r="E52" s="16" t="str">
        <x:v>Actual customer/quality agreements; required notices; audit/site-transfer terms; certifications/registrations.</x:v>
      </x:c>
      <x:c r="F52" s="16" t="str">
        <x:v>Applicable notifications, approvals and certificates are resolved or shipments remain controlled.</x:v>
      </x:c>
      <x:c r="G52" s="16" t="str">
        <x:v>20,59–60,106–107</x:v>
      </x:c>
      <x:c r="H52" s="38" t="str">
        <x:v>Quality + account managers</x:v>
      </x:c>
      <x:c r="I52" s="16" t="str">
        <x:v>Before customer shipments</x:v>
      </x:c>
      <x:c r="J52" s="16" t="str">
        <x:v>MFG / Food / DS</x:v>
      </x:c>
      <x:c r="K52" s="11" t="str">
        <x:v>Not reviewed</x:v>
      </x:c>
      <x:c r="L52" s="11"/>
    </x:row>
    <x:row r="53" ht="112" customHeight="1">
      <x:c r="A53" s="26" t="n">
        <x:v>46</x:v>
      </x:c>
      <x:c r="B53" s="27" t="str">
        <x:v>10 Restart, closeout and funding</x:v>
      </x:c>
      <x:c r="C53" s="26" t="str">
        <x:v>Has the whole operation passed a representative stress test?</x:v>
      </x:c>
      <x:c r="D53" s="26" t="str">
        <x:v>Separate equipment tests do not reveal flow bottlenecks or interface failures.</x:v>
      </x:c>
      <x:c r="E53" s="26" t="str">
        <x:v>Peak-case receive/produce-to-ship test; staffing; congestion; exceptions; quality and inventory reconciliation.</x:v>
      </x:c>
      <x:c r="F53" s="26" t="str">
        <x:v>GM approves results against predefined throughput, service, quality and safety acceptance criteria.</x:v>
      </x:c>
      <x:c r="G53" s="26" t="str">
        <x:v>4,58,64,79,100,107,110</x:v>
      </x:c>
      <x:c r="H53" s="41" t="str">
        <x:v>GM + operations + quality</x:v>
      </x:c>
      <x:c r="I53" s="26" t="str">
        <x:v>Before full restart</x:v>
      </x:c>
      <x:c r="J53" s="26" t="str">
        <x:v>All</x:v>
      </x:c>
      <x:c r="K53" s="20" t="str">
        <x:v>Not reviewed</x:v>
      </x:c>
      <x:c r="L53" s="20"/>
    </x:row>
    <x:row r="54" ht="112" customHeight="1">
      <x:c r="A54" s="24" t="n">
        <x:v>47</x:v>
      </x:c>
      <x:c r="B54" s="25" t="str">
        <x:v>10 Restart, closeout and funding</x:v>
      </x:c>
      <x:c r="C54" s="24" t="str">
        <x:v>What must be handed over for reliable operation after the vendors leave?</x:v>
      </x:c>
      <x:c r="D54" s="24" t="str">
        <x:v>Missing settings, records or support can extend defects into routine downtime.</x:v>
      </x:c>
      <x:c r="E54" s="24" t="str">
        <x:v>As-builts; manuals; passwords/access control; maintenance/spares; warranties; training; emergency contacts.</x:v>
      </x:c>
      <x:c r="F54" s="24" t="str">
        <x:v>Named owners accept handover; unresolved defects have deadlines, warranty responsibility and interim measures.</x:v>
      </x:c>
      <x:c r="G54" s="24" t="str">
        <x:v>2,63–70,79,110,115,118</x:v>
      </x:c>
      <x:c r="H54" s="40" t="str">
        <x:v>Facilities + IT + operations</x:v>
      </x:c>
      <x:c r="I54" s="24" t="str">
        <x:v>Before project closeout</x:v>
      </x:c>
      <x:c r="J54" s="24" t="str">
        <x:v>All</x:v>
      </x:c>
      <x:c r="K54" s="11" t="str">
        <x:v>Not reviewed</x:v>
      </x:c>
      <x:c r="L54" s="11"/>
    </x:row>
    <x:row r="55" ht="112" customHeight="1">
      <x:c r="A55" s="24" t="n">
        <x:v>48</x:v>
      </x:c>
      <x:c r="B55" s="25" t="str">
        <x:v>10 Restart, closeout and funding</x:v>
      </x:c>
      <x:c r="C55" s="24" t="str">
        <x:v>What exactly does the old landlord require to accept surrender?</x:v>
      </x:c>
      <x:c r="D55" s="24" t="str">
        <x:v>Assumed broom-clean delivery may not satisfy the actual lease.</x:v>
      </x:c>
      <x:c r="E55" s="24" t="str">
        <x:v>Lease/work letter; written restoration agreement; condition photos; inspection dates; key/meter transfer.</x:v>
      </x:c>
      <x:c r="F55" s="24" t="str">
        <x:v>Written scope is priced; inspections and acceptance evidence are arranged before lease expiry.</x:v>
      </x:c>
      <x:c r="G55" s="24" t="str">
        <x:v>9,81–90</x:v>
      </x:c>
      <x:c r="H55" s="40" t="str">
        <x:v>Facilities + counsel + broker</x:v>
      </x:c>
      <x:c r="I55" s="24" t="str">
        <x:v>Before exit work</x:v>
      </x:c>
      <x:c r="J55" s="24" t="str">
        <x:v>All</x:v>
      </x:c>
      <x:c r="K55" s="11" t="str">
        <x:v>Not reviewed</x:v>
      </x:c>
      <x:c r="L55" s="11"/>
    </x:row>
    <x:row r="56" ht="112" customHeight="1">
      <x:c r="A56" s="24" t="n">
        <x:v>49</x:v>
      </x:c>
      <x:c r="B56" s="25" t="str">
        <x:v>10 Restart, closeout and funding</x:v>
      </x:c>
      <x:c r="C56" s="24" t="str">
        <x:v>Is the business loss valued without counting the same event twice?</x:v>
      </x:c>
      <x:c r="D56" s="24" t="str">
        <x:v>Revenue, idle payroll, extra labor and lost margin may describe overlapping effects.</x:v>
      </x:c>
      <x:c r="E56" s="24" t="str">
        <x:v>Unit contribution margin; recoverable backlog; avoided variable cost; incremental premiums; penalty/recovery treatment.</x:v>
      </x:c>
      <x:c r="F56" s="24" t="str">
        <x:v>Finance reconciles the disruption estimate to one defined economic-loss method and separate actual incremental spending.</x:v>
      </x:c>
      <x:c r="G56" s="24" t="str">
        <x:v>96,99–100,105–109</x:v>
      </x:c>
      <x:c r="H56" s="40" t="str">
        <x:v>Finance + operations</x:v>
      </x:c>
      <x:c r="I56" s="24" t="str">
        <x:v>Before budget approval</x:v>
      </x:c>
      <x:c r="J56" s="24" t="str">
        <x:v>All</x:v>
      </x:c>
      <x:c r="K56" s="11" t="str">
        <x:v>Not reviewed</x:v>
      </x:c>
      <x:c r="L56" s="11"/>
    </x:row>
    <x:row r="57" ht="112" customHeight="1">
      <x:c r="A57" s="24" t="n">
        <x:v>50</x:v>
      </x:c>
      <x:c r="B57" s="25" t="str">
        <x:v>10 Restart, closeout and funding</x:v>
      </x:c>
      <x:c r="C57" s="24" t="str">
        <x:v>Can we fund the timing of the move, not just the net total?</x:v>
      </x:c>
      <x:c r="D57" s="24" t="str">
        <x:v>Deposits and delayed reimbursements can create a funding gap despite a sound project return.</x:v>
      </x:c>
      <x:c r="E57" s="24" t="str">
        <x:v>Dated vendor/lease cash schedule; invoices; deposits; inventory; loan fees; reimbursement conditions; recoveries.</x:v>
      </x:c>
      <x:c r="F57" s="24" t="str">
        <x:v>Finance reviews funding by date and downside timing; no refundable principal is added again as economic expense.</x:v>
      </x:c>
      <x:c r="G57" s="24" t="str">
        <x:v>80,104,121–130</x:v>
      </x:c>
      <x:c r="H57" s="40" t="str">
        <x:v>Finance + project manager</x:v>
      </x:c>
      <x:c r="I57" s="24" t="str">
        <x:v>Before spending commitment</x:v>
      </x:c>
      <x:c r="J57" s="24" t="str">
        <x:v>All</x:v>
      </x:c>
      <x:c r="K57" s="11" t="str">
        <x:v>Not reviewed</x:v>
      </x:c>
      <x:c r="L57" s="1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</x:sheetData>
  <x:mergeCells>
    <x:mergeCell ref="A1:L1"/>
    <x:mergeCell ref="A2:L2"/>
    <x:mergeCell ref="A3:L3"/>
    <x:mergeCell ref="A4:L4"/>
    <x:mergeCell ref="A5:L5"/>
  </x:mergeCells>
  <x:dataValidations count="1">
    <x:dataValidation type="list" sqref="K8:K57">
      <x:formula1>"Not reviewed,Open issue,Verified,Not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f9481a399914729"/>
  </x:tableParts>
</x:worksheet>
</file>

<file path=xl/worksheets/sheet4.xml><?xml version="1.0" encoding="utf-8"?>
<x:worksheet xmlns:x="http://schemas.openxmlformats.org/spreadsheetml/2006/main">
  <x:sheetViews>
    <x:sheetView workbookViewId="0">
      <x:pane xSplit="2" ySplit="8" topLeftCell="C9" activePane="bottomRight" state="frozen"/>
    </x:sheetView>
  </x:sheetViews>
  <x:sheetFormatPr defaultRowHeight="15"/>
  <x:cols>
    <x:col min="1" max="1" width="5" hidden="0" customWidth="1"/>
    <x:col min="2" max="2" width="50" hidden="0" customWidth="1"/>
    <x:col min="3" max="3" width="4" hidden="0" customWidth="1"/>
    <x:col min="4" max="4" width="4" hidden="0" customWidth="1"/>
    <x:col min="5" max="5" width="4" hidden="0" customWidth="1"/>
    <x:col min="6" max="6" width="4" hidden="0" customWidth="1"/>
    <x:col min="7" max="7" width="4" hidden="0" customWidth="1"/>
    <x:col min="8" max="8" width="4" hidden="0" customWidth="1"/>
    <x:col min="9" max="9" width="4" hidden="0" customWidth="1"/>
    <x:col min="10" max="10" width="4" hidden="0" customWidth="1"/>
    <x:col min="11" max="11" width="4" hidden="0" customWidth="1"/>
    <x:col min="12" max="12" width="4" hidden="0" customWidth="1"/>
    <x:col min="13" max="13" width="4" hidden="0" customWidth="1"/>
    <x:col min="14" max="14" width="4" hidden="0" customWidth="1"/>
    <x:col min="15" max="15" width="4" hidden="0" customWidth="1"/>
    <x:col min="16" max="16" width="4" hidden="0" customWidth="1"/>
    <x:col min="17" max="17" width="4" hidden="0" customWidth="1"/>
    <x:col min="18" max="18" width="4" hidden="0" customWidth="1"/>
    <x:col min="19" max="19" width="4" hidden="0" customWidth="1"/>
    <x:col min="20" max="20" width="4" hidden="0" customWidth="1"/>
    <x:col min="21" max="21" width="4" hidden="0" customWidth="1"/>
    <x:col min="22" max="22" width="4" hidden="0" customWidth="1"/>
    <x:col min="23" max="23" width="4" hidden="0" customWidth="1"/>
    <x:col min="24" max="24" width="4" hidden="0" customWidth="1"/>
    <x:col min="25" max="25" width="4" hidden="0" customWidth="1"/>
    <x:col min="26" max="26" width="4" hidden="0" customWidth="1"/>
    <x:col min="27" max="27" width="4" hidden="0" customWidth="1"/>
    <x:col min="28" max="28" width="4" hidden="0" customWidth="1"/>
    <x:col min="29" max="29" width="4" hidden="0" customWidth="1"/>
    <x:col min="30" max="30" width="4" hidden="0" customWidth="1"/>
    <x:col min="31" max="31" width="4" hidden="0" customWidth="1"/>
    <x:col min="32" max="32" width="4" hidden="0" customWidth="1"/>
    <x:col min="33" max="33" width="4" hidden="0" customWidth="1"/>
    <x:col min="34" max="34" width="4" hidden="0" customWidth="1"/>
    <x:col min="35" max="35" width="4" hidden="0" customWidth="1"/>
  </x:cols>
  <x:sheetData>
    <x:row r="1" ht="36" customHeight="1">
      <x:c r="A1" s="44" t="str">
        <x:v>INDUSTRIAL RELOCATION | EDITABLE GANTT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  <x:c r="O1" s="44"/>
      <x:c r="P1" s="44"/>
      <x:c r="Q1" s="44"/>
      <x:c r="R1" s="44"/>
      <x:c r="S1" s="44"/>
      <x:c r="T1" s="44"/>
      <x:c r="U1" s="44"/>
      <x:c r="V1" s="44"/>
      <x:c r="W1" s="44"/>
      <x:c r="X1" s="44"/>
      <x:c r="Y1" s="44"/>
      <x:c r="Z1" s="44"/>
      <x:c r="AA1" s="44"/>
      <x:c r="AB1" s="44"/>
      <x:c r="AC1" s="44"/>
      <x:c r="AD1" s="44"/>
      <x:c r="AE1" s="44"/>
      <x:c r="AF1" s="44"/>
      <x:c r="AG1" s="44"/>
      <x:c r="AH1" s="44"/>
      <x:c r="AI1" s="44"/>
    </x:row>
    <x:row r="2" ht="24" customHeight="1">
      <x:c r="A2" s="42" t="str">
        <x:v>Illustrative sequence only. Week 0 = first approved operating release; remaining waves and surrender continue afterward.</x:v>
      </x:c>
      <x:c r="B2" s="42"/>
      <x:c r="C2" s="42"/>
      <x:c r="D2" s="42"/>
      <x:c r="E2" s="42"/>
      <x:c r="F2" s="42"/>
      <x:c r="G2" s="42"/>
      <x:c r="H2" s="42"/>
      <x:c r="I2" s="42"/>
      <x:c r="J2" s="42"/>
      <x:c r="K2" s="42"/>
      <x:c r="L2" s="42"/>
      <x:c r="M2" s="42"/>
      <x:c r="N2" s="42"/>
      <x:c r="O2" s="42"/>
      <x:c r="P2" s="42"/>
      <x:c r="Q2" s="42"/>
      <x:c r="R2" s="42"/>
      <x:c r="S2" s="42"/>
      <x:c r="T2" s="42"/>
      <x:c r="U2" s="42"/>
      <x:c r="V2" s="42"/>
      <x:c r="W2" s="42"/>
      <x:c r="X2" s="42"/>
      <x:c r="Y2" s="42"/>
      <x:c r="Z2" s="42"/>
      <x:c r="AA2" s="42"/>
      <x:c r="AB2" s="42"/>
      <x:c r="AC2" s="42"/>
      <x:c r="AD2" s="42"/>
      <x:c r="AE2" s="42"/>
      <x:c r="AF2" s="42"/>
      <x:c r="AG2" s="42"/>
      <x:c r="AH2" s="42"/>
      <x:c r="AI2" s="42"/>
    </x:row>
    <x:row r="3" ht="24" customHeight="1">
      <x:c r="A3" s="42" t="str">
        <x:v>Gate diamonds are planned dates, never evidence of approval. Release every affected wave only after its own acceptance checks.</x:v>
      </x:c>
      <x:c r="B3" s="42"/>
      <x:c r="C3" s="42"/>
      <x:c r="D3" s="42"/>
      <x:c r="E3" s="42"/>
      <x:c r="F3" s="42"/>
      <x:c r="G3" s="42"/>
      <x:c r="H3" s="42"/>
      <x:c r="I3" s="42"/>
      <x:c r="J3" s="42"/>
      <x:c r="K3" s="42"/>
      <x:c r="L3" s="42"/>
      <x:c r="M3" s="42"/>
      <x:c r="N3" s="42"/>
      <x:c r="O3" s="42"/>
      <x:c r="P3" s="42"/>
      <x:c r="Q3" s="42"/>
      <x:c r="R3" s="42"/>
      <x:c r="S3" s="42"/>
      <x:c r="T3" s="42"/>
      <x:c r="U3" s="42"/>
      <x:c r="V3" s="42"/>
      <x:c r="W3" s="42"/>
      <x:c r="X3" s="42"/>
      <x:c r="Y3" s="42"/>
      <x:c r="Z3" s="42"/>
      <x:c r="AA3" s="42"/>
      <x:c r="AB3" s="42"/>
      <x:c r="AC3" s="42"/>
      <x:c r="AD3" s="42"/>
      <x:c r="AE3" s="42"/>
      <x:c r="AF3" s="42"/>
      <x:c r="AG3" s="42"/>
      <x:c r="AH3" s="42"/>
      <x:c r="AI3" s="42"/>
    </x:row>
    <x:row r="4" ht="24" customHeight="1">
      <x:c r="A4" s="42" t="str">
        <x:v>Edit the Schedule inputs tab. Blue cells are inputs; dependencies are documented but do not reschedule automatically.</x:v>
      </x:c>
      <x:c r="B4" s="42"/>
      <x:c r="C4" s="42"/>
      <x:c r="D4" s="42"/>
      <x:c r="E4" s="42"/>
      <x:c r="F4" s="42"/>
      <x:c r="G4" s="42"/>
      <x:c r="H4" s="42"/>
      <x:c r="I4" s="42"/>
      <x:c r="J4" s="42"/>
      <x:c r="K4" s="42"/>
      <x:c r="L4" s="42"/>
      <x:c r="M4" s="42"/>
      <x:c r="N4" s="42"/>
      <x:c r="O4" s="42"/>
      <x:c r="P4" s="42"/>
      <x:c r="Q4" s="42"/>
      <x:c r="R4" s="42"/>
      <x:c r="S4" s="42"/>
      <x:c r="T4" s="42"/>
      <x:c r="U4" s="42"/>
      <x:c r="V4" s="42"/>
      <x:c r="W4" s="42"/>
      <x:c r="X4" s="42"/>
      <x:c r="Y4" s="42"/>
      <x:c r="Z4" s="42"/>
      <x:c r="AA4" s="42"/>
      <x:c r="AB4" s="42"/>
      <x:c r="AC4" s="42"/>
      <x:c r="AD4" s="42"/>
      <x:c r="AE4" s="42"/>
      <x:c r="AF4" s="42"/>
      <x:c r="AG4" s="42"/>
      <x:c r="AH4" s="42"/>
      <x:c r="AI4" s="42"/>
    </x:row>
    <x:row r="5" ht="24" customHeight="1">
      <x:c r="A5" s="42" t="str">
        <x:v>Utility, permitting and OEM lead times may exceed this window. Rebuild the schedule around confirmed dates and your actual constraints.</x:v>
      </x:c>
      <x:c r="B5" s="42"/>
      <x:c r="C5" s="42"/>
      <x:c r="D5" s="42"/>
      <x:c r="E5" s="42"/>
      <x:c r="F5" s="42"/>
      <x:c r="G5" s="42"/>
      <x:c r="H5" s="42"/>
      <x:c r="I5" s="42"/>
      <x:c r="J5" s="42"/>
      <x:c r="K5" s="42"/>
      <x:c r="L5" s="42"/>
      <x:c r="M5" s="42"/>
      <x:c r="N5" s="42"/>
      <x:c r="O5" s="42"/>
      <x:c r="P5" s="42"/>
      <x:c r="Q5" s="42"/>
      <x:c r="R5" s="42"/>
      <x:c r="S5" s="42"/>
      <x:c r="T5" s="42"/>
      <x:c r="U5" s="42"/>
      <x:c r="V5" s="42"/>
      <x:c r="W5" s="42"/>
      <x:c r="X5" s="42"/>
      <x:c r="Y5" s="42"/>
      <x:c r="Z5" s="42"/>
      <x:c r="AA5" s="42"/>
      <x:c r="AB5" s="42"/>
      <x:c r="AC5" s="42"/>
      <x:c r="AD5" s="42"/>
      <x:c r="AE5" s="42"/>
      <x:c r="AF5" s="42"/>
      <x:c r="AG5" s="42"/>
      <x:c r="AH5" s="42"/>
      <x:c r="AI5" s="42"/>
    </x:row>
    <x:row r="6">
      <x:c r="A6" s="42" t="str">
        <x:v>Optional Week 0 date →</x:v>
      </x:c>
      <x:c r="B6" s="42"/>
      <x:c r="C6" s="47"/>
      <x:c r="D6" s="42"/>
      <x:c r="E6" s="42"/>
      <x:c r="F6" s="42"/>
      <x:c r="G6" s="42" t="str">
        <x:v>Leave date blank for a relative plan. Enter an Excel date to calculate calendar dates below.</x:v>
      </x:c>
      <x:c r="H6" s="42"/>
      <x:c r="I6" s="42"/>
      <x:c r="J6" s="42"/>
      <x:c r="K6" s="42"/>
      <x:c r="L6" s="42"/>
      <x:c r="M6" s="42"/>
      <x:c r="N6" s="42"/>
      <x:c r="O6" s="42"/>
      <x:c r="P6" s="42"/>
      <x:c r="Q6" s="42"/>
      <x:c r="R6" s="42"/>
      <x:c r="S6" s="42"/>
      <x:c r="T6" s="42"/>
      <x:c r="U6" s="42"/>
      <x:c r="V6" s="42"/>
      <x:c r="W6" s="42"/>
      <x:c r="X6" s="42"/>
      <x:c r="Y6" s="42"/>
      <x:c r="Z6" s="42"/>
      <x:c r="AA6" s="42"/>
      <x:c r="AB6" s="42"/>
      <x:c r="AC6" s="42"/>
      <x:c r="AD6" s="42"/>
      <x:c r="AE6" s="42"/>
      <x:c r="AF6" s="42"/>
      <x:c r="AG6" s="42"/>
      <x:c r="AH6" s="42"/>
      <x:c r="AI6" s="42"/>
    </x:row>
    <x:row r="7">
      <x:c r="A7" s="42"/>
      <x:c r="B7" s="42"/>
      <x:c r="C7" s="42"/>
      <x:c r="D7" s="42"/>
      <x:c r="E7" s="42"/>
      <x:c r="F7" s="42"/>
      <x:c r="G7" s="42"/>
      <x:c r="H7" s="42"/>
      <x:c r="I7" s="42"/>
      <x:c r="J7" s="42"/>
      <x:c r="K7" s="42"/>
      <x:c r="L7" s="42"/>
      <x:c r="M7" s="42"/>
      <x:c r="N7" s="42"/>
      <x:c r="O7" s="42"/>
      <x:c r="P7" s="42"/>
      <x:c r="Q7" s="42"/>
      <x:c r="R7" s="42"/>
      <x:c r="S7" s="42"/>
      <x:c r="T7" s="42"/>
      <x:c r="U7" s="42"/>
      <x:c r="V7" s="42"/>
      <x:c r="W7" s="42"/>
      <x:c r="X7" s="42"/>
      <x:c r="Y7" s="42"/>
      <x:c r="Z7" s="42"/>
      <x:c r="AA7" s="42"/>
      <x:c r="AB7" s="42"/>
      <x:c r="AC7" s="42"/>
      <x:c r="AD7" s="42"/>
      <x:c r="AE7" s="42"/>
      <x:c r="AF7" s="42"/>
      <x:c r="AG7" s="42"/>
      <x:c r="AH7" s="42"/>
      <x:c r="AI7" s="42"/>
    </x:row>
    <x:row r="8" ht="32" customHeight="1">
      <x:c r="A8" s="51" t="str">
        <x:v>ID</x:v>
      </x:c>
      <x:c r="B8" s="51" t="str">
        <x:v>Activity / release gate</x:v>
      </x:c>
      <x:c r="C8" s="52" t="n">
        <x:v>-24</x:v>
      </x:c>
      <x:c r="D8" s="52" t="n">
        <x:v>-23</x:v>
      </x:c>
      <x:c r="E8" s="52" t="n">
        <x:v>-22</x:v>
      </x:c>
      <x:c r="F8" s="52" t="n">
        <x:v>-21</x:v>
      </x:c>
      <x:c r="G8" s="52" t="n">
        <x:v>-20</x:v>
      </x:c>
      <x:c r="H8" s="52" t="n">
        <x:v>-19</x:v>
      </x:c>
      <x:c r="I8" s="52" t="n">
        <x:v>-18</x:v>
      </x:c>
      <x:c r="J8" s="52" t="n">
        <x:v>-17</x:v>
      </x:c>
      <x:c r="K8" s="52" t="n">
        <x:v>-16</x:v>
      </x:c>
      <x:c r="L8" s="52" t="n">
        <x:v>-15</x:v>
      </x:c>
      <x:c r="M8" s="52" t="n">
        <x:v>-14</x:v>
      </x:c>
      <x:c r="N8" s="52" t="n">
        <x:v>-13</x:v>
      </x:c>
      <x:c r="O8" s="52" t="n">
        <x:v>-12</x:v>
      </x:c>
      <x:c r="P8" s="52" t="n">
        <x:v>-11</x:v>
      </x:c>
      <x:c r="Q8" s="52" t="n">
        <x:v>-10</x:v>
      </x:c>
      <x:c r="R8" s="52" t="n">
        <x:v>-9</x:v>
      </x:c>
      <x:c r="S8" s="52" t="n">
        <x:v>-8</x:v>
      </x:c>
      <x:c r="T8" s="52" t="n">
        <x:v>-7</x:v>
      </x:c>
      <x:c r="U8" s="52" t="n">
        <x:v>-6</x:v>
      </x:c>
      <x:c r="V8" s="52" t="n">
        <x:v>-5</x:v>
      </x:c>
      <x:c r="W8" s="52" t="n">
        <x:v>-4</x:v>
      </x:c>
      <x:c r="X8" s="52" t="n">
        <x:v>-3</x:v>
      </x:c>
      <x:c r="Y8" s="52" t="n">
        <x:v>-2</x:v>
      </x:c>
      <x:c r="Z8" s="52" t="n">
        <x:v>-1</x:v>
      </x:c>
      <x:c r="AA8" s="61" t="n">
        <x:v>0</x:v>
      </x:c>
      <x:c r="AB8" s="52" t="n">
        <x:v>1</x:v>
      </x:c>
      <x:c r="AC8" s="52" t="n">
        <x:v>2</x:v>
      </x:c>
      <x:c r="AD8" s="52" t="n">
        <x:v>3</x:v>
      </x:c>
      <x:c r="AE8" s="52" t="n">
        <x:v>4</x:v>
      </x:c>
      <x:c r="AF8" s="52" t="n">
        <x:v>5</x:v>
      </x:c>
      <x:c r="AG8" s="52" t="n">
        <x:v>6</x:v>
      </x:c>
      <x:c r="AH8" s="52" t="n">
        <x:v>7</x:v>
      </x:c>
      <x:c r="AI8" s="52" t="n">
        <x:v>8</x:v>
      </x:c>
    </x:row>
    <x:row r="9" ht="24" customHeight="1">
      <x:c r="A9" s="54" t="n">
        <x:f>'Schedule inputs'!A8</x:f>
        <x:v>1</x:v>
      </x:c>
      <x:c r="B9" s="54" t="str">
        <x:f>'Schedule inputs'!B8</x:f>
        <x:v>Operating requirements</x:v>
      </x:c>
      <x:c r="C9" s="59" t="n">
        <x:f>IF(OR(NOT(ISNUMBER('Schedule inputs'!$D8)),NOT(ISNUMBER('Schedule inputs'!$E8)),'Schedule inputs'!$E8&lt;'Schedule inputs'!$D8),"",IF('Schedule inputs'!$F8="Gate",IF(AND(C$8='Schedule inputs'!$D8,'Schedule inputs'!$D8='Schedule inputs'!$E8),"◆",""),IF(AND(C$8&gt;='Schedule inputs'!$D8,C$8&lt;='Schedule inputs'!$E8),1,"")))</x:f>
        <x:v>1</x:v>
      </x:c>
      <x:c r="D9" s="59" t="n">
        <x:f>IF(OR(NOT(ISNUMBER('Schedule inputs'!$D8)),NOT(ISNUMBER('Schedule inputs'!$E8)),'Schedule inputs'!$E8&lt;'Schedule inputs'!$D8),"",IF('Schedule inputs'!$F8="Gate",IF(AND(D$8='Schedule inputs'!$D8,'Schedule inputs'!$D8='Schedule inputs'!$E8),"◆",""),IF(AND(D$8&gt;='Schedule inputs'!$D8,D$8&lt;='Schedule inputs'!$E8),1,"")))</x:f>
        <x:v>1</x:v>
      </x:c>
      <x:c r="E9" s="59" t="n">
        <x:f>IF(OR(NOT(ISNUMBER('Schedule inputs'!$D8)),NOT(ISNUMBER('Schedule inputs'!$E8)),'Schedule inputs'!$E8&lt;'Schedule inputs'!$D8),"",IF('Schedule inputs'!$F8="Gate",IF(AND(E$8='Schedule inputs'!$D8,'Schedule inputs'!$D8='Schedule inputs'!$E8),"◆",""),IF(AND(E$8&gt;='Schedule inputs'!$D8,E$8&lt;='Schedule inputs'!$E8),1,"")))</x:f>
        <x:v>1</x:v>
      </x:c>
      <x:c r="F9" s="59" t="str">
        <x:f>IF(OR(NOT(ISNUMBER('Schedule inputs'!$D8)),NOT(ISNUMBER('Schedule inputs'!$E8)),'Schedule inputs'!$E8&lt;'Schedule inputs'!$D8),"",IF('Schedule inputs'!$F8="Gate",IF(AND(F$8='Schedule inputs'!$D8,'Schedule inputs'!$D8='Schedule inputs'!$E8),"◆",""),IF(AND(F$8&gt;='Schedule inputs'!$D8,F$8&lt;='Schedule inputs'!$E8),1,"")))</x:f>
      </x:c>
      <x:c r="G9" s="59" t="str">
        <x:f>IF(OR(NOT(ISNUMBER('Schedule inputs'!$D8)),NOT(ISNUMBER('Schedule inputs'!$E8)),'Schedule inputs'!$E8&lt;'Schedule inputs'!$D8),"",IF('Schedule inputs'!$F8="Gate",IF(AND(G$8='Schedule inputs'!$D8,'Schedule inputs'!$D8='Schedule inputs'!$E8),"◆",""),IF(AND(G$8&gt;='Schedule inputs'!$D8,G$8&lt;='Schedule inputs'!$E8),1,"")))</x:f>
      </x:c>
      <x:c r="H9" s="59" t="str">
        <x:f>IF(OR(NOT(ISNUMBER('Schedule inputs'!$D8)),NOT(ISNUMBER('Schedule inputs'!$E8)),'Schedule inputs'!$E8&lt;'Schedule inputs'!$D8),"",IF('Schedule inputs'!$F8="Gate",IF(AND(H$8='Schedule inputs'!$D8,'Schedule inputs'!$D8='Schedule inputs'!$E8),"◆",""),IF(AND(H$8&gt;='Schedule inputs'!$D8,H$8&lt;='Schedule inputs'!$E8),1,"")))</x:f>
      </x:c>
      <x:c r="I9" s="59" t="str">
        <x:f>IF(OR(NOT(ISNUMBER('Schedule inputs'!$D8)),NOT(ISNUMBER('Schedule inputs'!$E8)),'Schedule inputs'!$E8&lt;'Schedule inputs'!$D8),"",IF('Schedule inputs'!$F8="Gate",IF(AND(I$8='Schedule inputs'!$D8,'Schedule inputs'!$D8='Schedule inputs'!$E8),"◆",""),IF(AND(I$8&gt;='Schedule inputs'!$D8,I$8&lt;='Schedule inputs'!$E8),1,"")))</x:f>
      </x:c>
      <x:c r="J9" s="59" t="str">
        <x:f>IF(OR(NOT(ISNUMBER('Schedule inputs'!$D8)),NOT(ISNUMBER('Schedule inputs'!$E8)),'Schedule inputs'!$E8&lt;'Schedule inputs'!$D8),"",IF('Schedule inputs'!$F8="Gate",IF(AND(J$8='Schedule inputs'!$D8,'Schedule inputs'!$D8='Schedule inputs'!$E8),"◆",""),IF(AND(J$8&gt;='Schedule inputs'!$D8,J$8&lt;='Schedule inputs'!$E8),1,"")))</x:f>
      </x:c>
      <x:c r="K9" s="59" t="str">
        <x:f>IF(OR(NOT(ISNUMBER('Schedule inputs'!$D8)),NOT(ISNUMBER('Schedule inputs'!$E8)),'Schedule inputs'!$E8&lt;'Schedule inputs'!$D8),"",IF('Schedule inputs'!$F8="Gate",IF(AND(K$8='Schedule inputs'!$D8,'Schedule inputs'!$D8='Schedule inputs'!$E8),"◆",""),IF(AND(K$8&gt;='Schedule inputs'!$D8,K$8&lt;='Schedule inputs'!$E8),1,"")))</x:f>
      </x:c>
      <x:c r="L9" s="59" t="str">
        <x:f>IF(OR(NOT(ISNUMBER('Schedule inputs'!$D8)),NOT(ISNUMBER('Schedule inputs'!$E8)),'Schedule inputs'!$E8&lt;'Schedule inputs'!$D8),"",IF('Schedule inputs'!$F8="Gate",IF(AND(L$8='Schedule inputs'!$D8,'Schedule inputs'!$D8='Schedule inputs'!$E8),"◆",""),IF(AND(L$8&gt;='Schedule inputs'!$D8,L$8&lt;='Schedule inputs'!$E8),1,"")))</x:f>
      </x:c>
      <x:c r="M9" s="59" t="str">
        <x:f>IF(OR(NOT(ISNUMBER('Schedule inputs'!$D8)),NOT(ISNUMBER('Schedule inputs'!$E8)),'Schedule inputs'!$E8&lt;'Schedule inputs'!$D8),"",IF('Schedule inputs'!$F8="Gate",IF(AND(M$8='Schedule inputs'!$D8,'Schedule inputs'!$D8='Schedule inputs'!$E8),"◆",""),IF(AND(M$8&gt;='Schedule inputs'!$D8,M$8&lt;='Schedule inputs'!$E8),1,"")))</x:f>
      </x:c>
      <x:c r="N9" s="59" t="str">
        <x:f>IF(OR(NOT(ISNUMBER('Schedule inputs'!$D8)),NOT(ISNUMBER('Schedule inputs'!$E8)),'Schedule inputs'!$E8&lt;'Schedule inputs'!$D8),"",IF('Schedule inputs'!$F8="Gate",IF(AND(N$8='Schedule inputs'!$D8,'Schedule inputs'!$D8='Schedule inputs'!$E8),"◆",""),IF(AND(N$8&gt;='Schedule inputs'!$D8,N$8&lt;='Schedule inputs'!$E8),1,"")))</x:f>
      </x:c>
      <x:c r="O9" s="59" t="str">
        <x:f>IF(OR(NOT(ISNUMBER('Schedule inputs'!$D8)),NOT(ISNUMBER('Schedule inputs'!$E8)),'Schedule inputs'!$E8&lt;'Schedule inputs'!$D8),"",IF('Schedule inputs'!$F8="Gate",IF(AND(O$8='Schedule inputs'!$D8,'Schedule inputs'!$D8='Schedule inputs'!$E8),"◆",""),IF(AND(O$8&gt;='Schedule inputs'!$D8,O$8&lt;='Schedule inputs'!$E8),1,"")))</x:f>
      </x:c>
      <x:c r="P9" s="59" t="str">
        <x:f>IF(OR(NOT(ISNUMBER('Schedule inputs'!$D8)),NOT(ISNUMBER('Schedule inputs'!$E8)),'Schedule inputs'!$E8&lt;'Schedule inputs'!$D8),"",IF('Schedule inputs'!$F8="Gate",IF(AND(P$8='Schedule inputs'!$D8,'Schedule inputs'!$D8='Schedule inputs'!$E8),"◆",""),IF(AND(P$8&gt;='Schedule inputs'!$D8,P$8&lt;='Schedule inputs'!$E8),1,"")))</x:f>
      </x:c>
      <x:c r="Q9" s="59" t="str">
        <x:f>IF(OR(NOT(ISNUMBER('Schedule inputs'!$D8)),NOT(ISNUMBER('Schedule inputs'!$E8)),'Schedule inputs'!$E8&lt;'Schedule inputs'!$D8),"",IF('Schedule inputs'!$F8="Gate",IF(AND(Q$8='Schedule inputs'!$D8,'Schedule inputs'!$D8='Schedule inputs'!$E8),"◆",""),IF(AND(Q$8&gt;='Schedule inputs'!$D8,Q$8&lt;='Schedule inputs'!$E8),1,"")))</x:f>
      </x:c>
      <x:c r="R9" s="59" t="str">
        <x:f>IF(OR(NOT(ISNUMBER('Schedule inputs'!$D8)),NOT(ISNUMBER('Schedule inputs'!$E8)),'Schedule inputs'!$E8&lt;'Schedule inputs'!$D8),"",IF('Schedule inputs'!$F8="Gate",IF(AND(R$8='Schedule inputs'!$D8,'Schedule inputs'!$D8='Schedule inputs'!$E8),"◆",""),IF(AND(R$8&gt;='Schedule inputs'!$D8,R$8&lt;='Schedule inputs'!$E8),1,"")))</x:f>
      </x:c>
      <x:c r="S9" s="59" t="str">
        <x:f>IF(OR(NOT(ISNUMBER('Schedule inputs'!$D8)),NOT(ISNUMBER('Schedule inputs'!$E8)),'Schedule inputs'!$E8&lt;'Schedule inputs'!$D8),"",IF('Schedule inputs'!$F8="Gate",IF(AND(S$8='Schedule inputs'!$D8,'Schedule inputs'!$D8='Schedule inputs'!$E8),"◆",""),IF(AND(S$8&gt;='Schedule inputs'!$D8,S$8&lt;='Schedule inputs'!$E8),1,"")))</x:f>
      </x:c>
      <x:c r="T9" s="59" t="str">
        <x:f>IF(OR(NOT(ISNUMBER('Schedule inputs'!$D8)),NOT(ISNUMBER('Schedule inputs'!$E8)),'Schedule inputs'!$E8&lt;'Schedule inputs'!$D8),"",IF('Schedule inputs'!$F8="Gate",IF(AND(T$8='Schedule inputs'!$D8,'Schedule inputs'!$D8='Schedule inputs'!$E8),"◆",""),IF(AND(T$8&gt;='Schedule inputs'!$D8,T$8&lt;='Schedule inputs'!$E8),1,"")))</x:f>
      </x:c>
      <x:c r="U9" s="59" t="str">
        <x:f>IF(OR(NOT(ISNUMBER('Schedule inputs'!$D8)),NOT(ISNUMBER('Schedule inputs'!$E8)),'Schedule inputs'!$E8&lt;'Schedule inputs'!$D8),"",IF('Schedule inputs'!$F8="Gate",IF(AND(U$8='Schedule inputs'!$D8,'Schedule inputs'!$D8='Schedule inputs'!$E8),"◆",""),IF(AND(U$8&gt;='Schedule inputs'!$D8,U$8&lt;='Schedule inputs'!$E8),1,"")))</x:f>
      </x:c>
      <x:c r="V9" s="59" t="str">
        <x:f>IF(OR(NOT(ISNUMBER('Schedule inputs'!$D8)),NOT(ISNUMBER('Schedule inputs'!$E8)),'Schedule inputs'!$E8&lt;'Schedule inputs'!$D8),"",IF('Schedule inputs'!$F8="Gate",IF(AND(V$8='Schedule inputs'!$D8,'Schedule inputs'!$D8='Schedule inputs'!$E8),"◆",""),IF(AND(V$8&gt;='Schedule inputs'!$D8,V$8&lt;='Schedule inputs'!$E8),1,"")))</x:f>
      </x:c>
      <x:c r="W9" s="59" t="str">
        <x:f>IF(OR(NOT(ISNUMBER('Schedule inputs'!$D8)),NOT(ISNUMBER('Schedule inputs'!$E8)),'Schedule inputs'!$E8&lt;'Schedule inputs'!$D8),"",IF('Schedule inputs'!$F8="Gate",IF(AND(W$8='Schedule inputs'!$D8,'Schedule inputs'!$D8='Schedule inputs'!$E8),"◆",""),IF(AND(W$8&gt;='Schedule inputs'!$D8,W$8&lt;='Schedule inputs'!$E8),1,"")))</x:f>
      </x:c>
      <x:c r="X9" s="59" t="str">
        <x:f>IF(OR(NOT(ISNUMBER('Schedule inputs'!$D8)),NOT(ISNUMBER('Schedule inputs'!$E8)),'Schedule inputs'!$E8&lt;'Schedule inputs'!$D8),"",IF('Schedule inputs'!$F8="Gate",IF(AND(X$8='Schedule inputs'!$D8,'Schedule inputs'!$D8='Schedule inputs'!$E8),"◆",""),IF(AND(X$8&gt;='Schedule inputs'!$D8,X$8&lt;='Schedule inputs'!$E8),1,"")))</x:f>
      </x:c>
      <x:c r="Y9" s="59" t="str">
        <x:f>IF(OR(NOT(ISNUMBER('Schedule inputs'!$D8)),NOT(ISNUMBER('Schedule inputs'!$E8)),'Schedule inputs'!$E8&lt;'Schedule inputs'!$D8),"",IF('Schedule inputs'!$F8="Gate",IF(AND(Y$8='Schedule inputs'!$D8,'Schedule inputs'!$D8='Schedule inputs'!$E8),"◆",""),IF(AND(Y$8&gt;='Schedule inputs'!$D8,Y$8&lt;='Schedule inputs'!$E8),1,"")))</x:f>
      </x:c>
      <x:c r="Z9" s="59" t="str">
        <x:f>IF(OR(NOT(ISNUMBER('Schedule inputs'!$D8)),NOT(ISNUMBER('Schedule inputs'!$E8)),'Schedule inputs'!$E8&lt;'Schedule inputs'!$D8),"",IF('Schedule inputs'!$F8="Gate",IF(AND(Z$8='Schedule inputs'!$D8,'Schedule inputs'!$D8='Schedule inputs'!$E8),"◆",""),IF(AND(Z$8&gt;='Schedule inputs'!$D8,Z$8&lt;='Schedule inputs'!$E8),1,"")))</x:f>
      </x:c>
      <x:c r="AA9" s="62" t="str">
        <x:f>IF(OR(NOT(ISNUMBER('Schedule inputs'!$D8)),NOT(ISNUMBER('Schedule inputs'!$E8)),'Schedule inputs'!$E8&lt;'Schedule inputs'!$D8),"",IF('Schedule inputs'!$F8="Gate",IF(AND(AA$8='Schedule inputs'!$D8,'Schedule inputs'!$D8='Schedule inputs'!$E8),"◆",""),IF(AND(AA$8&gt;='Schedule inputs'!$D8,AA$8&lt;='Schedule inputs'!$E8),1,"")))</x:f>
      </x:c>
      <x:c r="AB9" s="59" t="str">
        <x:f>IF(OR(NOT(ISNUMBER('Schedule inputs'!$D8)),NOT(ISNUMBER('Schedule inputs'!$E8)),'Schedule inputs'!$E8&lt;'Schedule inputs'!$D8),"",IF('Schedule inputs'!$F8="Gate",IF(AND(AB$8='Schedule inputs'!$D8,'Schedule inputs'!$D8='Schedule inputs'!$E8),"◆",""),IF(AND(AB$8&gt;='Schedule inputs'!$D8,AB$8&lt;='Schedule inputs'!$E8),1,"")))</x:f>
      </x:c>
      <x:c r="AC9" s="59" t="str">
        <x:f>IF(OR(NOT(ISNUMBER('Schedule inputs'!$D8)),NOT(ISNUMBER('Schedule inputs'!$E8)),'Schedule inputs'!$E8&lt;'Schedule inputs'!$D8),"",IF('Schedule inputs'!$F8="Gate",IF(AND(AC$8='Schedule inputs'!$D8,'Schedule inputs'!$D8='Schedule inputs'!$E8),"◆",""),IF(AND(AC$8&gt;='Schedule inputs'!$D8,AC$8&lt;='Schedule inputs'!$E8),1,"")))</x:f>
      </x:c>
      <x:c r="AD9" s="59" t="str">
        <x:f>IF(OR(NOT(ISNUMBER('Schedule inputs'!$D8)),NOT(ISNUMBER('Schedule inputs'!$E8)),'Schedule inputs'!$E8&lt;'Schedule inputs'!$D8),"",IF('Schedule inputs'!$F8="Gate",IF(AND(AD$8='Schedule inputs'!$D8,'Schedule inputs'!$D8='Schedule inputs'!$E8),"◆",""),IF(AND(AD$8&gt;='Schedule inputs'!$D8,AD$8&lt;='Schedule inputs'!$E8),1,"")))</x:f>
      </x:c>
      <x:c r="AE9" s="59" t="str">
        <x:f>IF(OR(NOT(ISNUMBER('Schedule inputs'!$D8)),NOT(ISNUMBER('Schedule inputs'!$E8)),'Schedule inputs'!$E8&lt;'Schedule inputs'!$D8),"",IF('Schedule inputs'!$F8="Gate",IF(AND(AE$8='Schedule inputs'!$D8,'Schedule inputs'!$D8='Schedule inputs'!$E8),"◆",""),IF(AND(AE$8&gt;='Schedule inputs'!$D8,AE$8&lt;='Schedule inputs'!$E8),1,"")))</x:f>
      </x:c>
      <x:c r="AF9" s="59" t="str">
        <x:f>IF(OR(NOT(ISNUMBER('Schedule inputs'!$D8)),NOT(ISNUMBER('Schedule inputs'!$E8)),'Schedule inputs'!$E8&lt;'Schedule inputs'!$D8),"",IF('Schedule inputs'!$F8="Gate",IF(AND(AF$8='Schedule inputs'!$D8,'Schedule inputs'!$D8='Schedule inputs'!$E8),"◆",""),IF(AND(AF$8&gt;='Schedule inputs'!$D8,AF$8&lt;='Schedule inputs'!$E8),1,"")))</x:f>
      </x:c>
      <x:c r="AG9" s="59" t="str">
        <x:f>IF(OR(NOT(ISNUMBER('Schedule inputs'!$D8)),NOT(ISNUMBER('Schedule inputs'!$E8)),'Schedule inputs'!$E8&lt;'Schedule inputs'!$D8),"",IF('Schedule inputs'!$F8="Gate",IF(AND(AG$8='Schedule inputs'!$D8,'Schedule inputs'!$D8='Schedule inputs'!$E8),"◆",""),IF(AND(AG$8&gt;='Schedule inputs'!$D8,AG$8&lt;='Schedule inputs'!$E8),1,"")))</x:f>
      </x:c>
      <x:c r="AH9" s="59" t="str">
        <x:f>IF(OR(NOT(ISNUMBER('Schedule inputs'!$D8)),NOT(ISNUMBER('Schedule inputs'!$E8)),'Schedule inputs'!$E8&lt;'Schedule inputs'!$D8),"",IF('Schedule inputs'!$F8="Gate",IF(AND(AH$8='Schedule inputs'!$D8,'Schedule inputs'!$D8='Schedule inputs'!$E8),"◆",""),IF(AND(AH$8&gt;='Schedule inputs'!$D8,AH$8&lt;='Schedule inputs'!$E8),1,"")))</x:f>
      </x:c>
      <x:c r="AI9" s="59" t="str">
        <x:f>IF(OR(NOT(ISNUMBER('Schedule inputs'!$D8)),NOT(ISNUMBER('Schedule inputs'!$E8)),'Schedule inputs'!$E8&lt;'Schedule inputs'!$D8),"",IF('Schedule inputs'!$F8="Gate",IF(AND(AI$8='Schedule inputs'!$D8,'Schedule inputs'!$D8='Schedule inputs'!$E8),"◆",""),IF(AND(AI$8&gt;='Schedule inputs'!$D8,AI$8&lt;='Schedule inputs'!$E8),1,"")))</x:f>
      </x:c>
    </x:row>
    <x:row r="10" ht="24" customHeight="1">
      <x:c r="A10" s="56" t="n">
        <x:f>'Schedule inputs'!A9</x:f>
        <x:v>2</x:v>
      </x:c>
      <x:c r="B10" s="56" t="str">
        <x:f>'Schedule inputs'!B9</x:f>
        <x:v>Building, fire, power and floor due diligence</x:v>
      </x:c>
      <x:c r="C10" s="60" t="n">
        <x:f>IF(OR(NOT(ISNUMBER('Schedule inputs'!$D9)),NOT(ISNUMBER('Schedule inputs'!$E9)),'Schedule inputs'!$E9&lt;'Schedule inputs'!$D9),"",IF('Schedule inputs'!$F9="Gate",IF(AND(C$8='Schedule inputs'!$D9,'Schedule inputs'!$D9='Schedule inputs'!$E9),"◆",""),IF(AND(C$8&gt;='Schedule inputs'!$D9,C$8&lt;='Schedule inputs'!$E9),1,"")))</x:f>
        <x:v>1</x:v>
      </x:c>
      <x:c r="D10" s="60" t="n">
        <x:f>IF(OR(NOT(ISNUMBER('Schedule inputs'!$D9)),NOT(ISNUMBER('Schedule inputs'!$E9)),'Schedule inputs'!$E9&lt;'Schedule inputs'!$D9),"",IF('Schedule inputs'!$F9="Gate",IF(AND(D$8='Schedule inputs'!$D9,'Schedule inputs'!$D9='Schedule inputs'!$E9),"◆",""),IF(AND(D$8&gt;='Schedule inputs'!$D9,D$8&lt;='Schedule inputs'!$E9),1,"")))</x:f>
        <x:v>1</x:v>
      </x:c>
      <x:c r="E10" s="60" t="n">
        <x:f>IF(OR(NOT(ISNUMBER('Schedule inputs'!$D9)),NOT(ISNUMBER('Schedule inputs'!$E9)),'Schedule inputs'!$E9&lt;'Schedule inputs'!$D9),"",IF('Schedule inputs'!$F9="Gate",IF(AND(E$8='Schedule inputs'!$D9,'Schedule inputs'!$D9='Schedule inputs'!$E9),"◆",""),IF(AND(E$8&gt;='Schedule inputs'!$D9,E$8&lt;='Schedule inputs'!$E9),1,"")))</x:f>
        <x:v>1</x:v>
      </x:c>
      <x:c r="F10" s="60" t="n">
        <x:f>IF(OR(NOT(ISNUMBER('Schedule inputs'!$D9)),NOT(ISNUMBER('Schedule inputs'!$E9)),'Schedule inputs'!$E9&lt;'Schedule inputs'!$D9),"",IF('Schedule inputs'!$F9="Gate",IF(AND(F$8='Schedule inputs'!$D9,'Schedule inputs'!$D9='Schedule inputs'!$E9),"◆",""),IF(AND(F$8&gt;='Schedule inputs'!$D9,F$8&lt;='Schedule inputs'!$E9),1,"")))</x:f>
        <x:v>1</x:v>
      </x:c>
      <x:c r="G10" s="60" t="n">
        <x:f>IF(OR(NOT(ISNUMBER('Schedule inputs'!$D9)),NOT(ISNUMBER('Schedule inputs'!$E9)),'Schedule inputs'!$E9&lt;'Schedule inputs'!$D9),"",IF('Schedule inputs'!$F9="Gate",IF(AND(G$8='Schedule inputs'!$D9,'Schedule inputs'!$D9='Schedule inputs'!$E9),"◆",""),IF(AND(G$8&gt;='Schedule inputs'!$D9,G$8&lt;='Schedule inputs'!$E9),1,"")))</x:f>
        <x:v>1</x:v>
      </x:c>
      <x:c r="H10" s="60" t="n">
        <x:f>IF(OR(NOT(ISNUMBER('Schedule inputs'!$D9)),NOT(ISNUMBER('Schedule inputs'!$E9)),'Schedule inputs'!$E9&lt;'Schedule inputs'!$D9),"",IF('Schedule inputs'!$F9="Gate",IF(AND(H$8='Schedule inputs'!$D9,'Schedule inputs'!$D9='Schedule inputs'!$E9),"◆",""),IF(AND(H$8&gt;='Schedule inputs'!$D9,H$8&lt;='Schedule inputs'!$E9),1,"")))</x:f>
        <x:v>1</x:v>
      </x:c>
      <x:c r="I10" s="60" t="str">
        <x:f>IF(OR(NOT(ISNUMBER('Schedule inputs'!$D9)),NOT(ISNUMBER('Schedule inputs'!$E9)),'Schedule inputs'!$E9&lt;'Schedule inputs'!$D9),"",IF('Schedule inputs'!$F9="Gate",IF(AND(I$8='Schedule inputs'!$D9,'Schedule inputs'!$D9='Schedule inputs'!$E9),"◆",""),IF(AND(I$8&gt;='Schedule inputs'!$D9,I$8&lt;='Schedule inputs'!$E9),1,"")))</x:f>
      </x:c>
      <x:c r="J10" s="60" t="str">
        <x:f>IF(OR(NOT(ISNUMBER('Schedule inputs'!$D9)),NOT(ISNUMBER('Schedule inputs'!$E9)),'Schedule inputs'!$E9&lt;'Schedule inputs'!$D9),"",IF('Schedule inputs'!$F9="Gate",IF(AND(J$8='Schedule inputs'!$D9,'Schedule inputs'!$D9='Schedule inputs'!$E9),"◆",""),IF(AND(J$8&gt;='Schedule inputs'!$D9,J$8&lt;='Schedule inputs'!$E9),1,"")))</x:f>
      </x:c>
      <x:c r="K10" s="60" t="str">
        <x:f>IF(OR(NOT(ISNUMBER('Schedule inputs'!$D9)),NOT(ISNUMBER('Schedule inputs'!$E9)),'Schedule inputs'!$E9&lt;'Schedule inputs'!$D9),"",IF('Schedule inputs'!$F9="Gate",IF(AND(K$8='Schedule inputs'!$D9,'Schedule inputs'!$D9='Schedule inputs'!$E9),"◆",""),IF(AND(K$8&gt;='Schedule inputs'!$D9,K$8&lt;='Schedule inputs'!$E9),1,"")))</x:f>
      </x:c>
      <x:c r="L10" s="60" t="str">
        <x:f>IF(OR(NOT(ISNUMBER('Schedule inputs'!$D9)),NOT(ISNUMBER('Schedule inputs'!$E9)),'Schedule inputs'!$E9&lt;'Schedule inputs'!$D9),"",IF('Schedule inputs'!$F9="Gate",IF(AND(L$8='Schedule inputs'!$D9,'Schedule inputs'!$D9='Schedule inputs'!$E9),"◆",""),IF(AND(L$8&gt;='Schedule inputs'!$D9,L$8&lt;='Schedule inputs'!$E9),1,"")))</x:f>
      </x:c>
      <x:c r="M10" s="60" t="str">
        <x:f>IF(OR(NOT(ISNUMBER('Schedule inputs'!$D9)),NOT(ISNUMBER('Schedule inputs'!$E9)),'Schedule inputs'!$E9&lt;'Schedule inputs'!$D9),"",IF('Schedule inputs'!$F9="Gate",IF(AND(M$8='Schedule inputs'!$D9,'Schedule inputs'!$D9='Schedule inputs'!$E9),"◆",""),IF(AND(M$8&gt;='Schedule inputs'!$D9,M$8&lt;='Schedule inputs'!$E9),1,"")))</x:f>
      </x:c>
      <x:c r="N10" s="60" t="str">
        <x:f>IF(OR(NOT(ISNUMBER('Schedule inputs'!$D9)),NOT(ISNUMBER('Schedule inputs'!$E9)),'Schedule inputs'!$E9&lt;'Schedule inputs'!$D9),"",IF('Schedule inputs'!$F9="Gate",IF(AND(N$8='Schedule inputs'!$D9,'Schedule inputs'!$D9='Schedule inputs'!$E9),"◆",""),IF(AND(N$8&gt;='Schedule inputs'!$D9,N$8&lt;='Schedule inputs'!$E9),1,"")))</x:f>
      </x:c>
      <x:c r="O10" s="60" t="str">
        <x:f>IF(OR(NOT(ISNUMBER('Schedule inputs'!$D9)),NOT(ISNUMBER('Schedule inputs'!$E9)),'Schedule inputs'!$E9&lt;'Schedule inputs'!$D9),"",IF('Schedule inputs'!$F9="Gate",IF(AND(O$8='Schedule inputs'!$D9,'Schedule inputs'!$D9='Schedule inputs'!$E9),"◆",""),IF(AND(O$8&gt;='Schedule inputs'!$D9,O$8&lt;='Schedule inputs'!$E9),1,"")))</x:f>
      </x:c>
      <x:c r="P10" s="60" t="str">
        <x:f>IF(OR(NOT(ISNUMBER('Schedule inputs'!$D9)),NOT(ISNUMBER('Schedule inputs'!$E9)),'Schedule inputs'!$E9&lt;'Schedule inputs'!$D9),"",IF('Schedule inputs'!$F9="Gate",IF(AND(P$8='Schedule inputs'!$D9,'Schedule inputs'!$D9='Schedule inputs'!$E9),"◆",""),IF(AND(P$8&gt;='Schedule inputs'!$D9,P$8&lt;='Schedule inputs'!$E9),1,"")))</x:f>
      </x:c>
      <x:c r="Q10" s="60" t="str">
        <x:f>IF(OR(NOT(ISNUMBER('Schedule inputs'!$D9)),NOT(ISNUMBER('Schedule inputs'!$E9)),'Schedule inputs'!$E9&lt;'Schedule inputs'!$D9),"",IF('Schedule inputs'!$F9="Gate",IF(AND(Q$8='Schedule inputs'!$D9,'Schedule inputs'!$D9='Schedule inputs'!$E9),"◆",""),IF(AND(Q$8&gt;='Schedule inputs'!$D9,Q$8&lt;='Schedule inputs'!$E9),1,"")))</x:f>
      </x:c>
      <x:c r="R10" s="60" t="str">
        <x:f>IF(OR(NOT(ISNUMBER('Schedule inputs'!$D9)),NOT(ISNUMBER('Schedule inputs'!$E9)),'Schedule inputs'!$E9&lt;'Schedule inputs'!$D9),"",IF('Schedule inputs'!$F9="Gate",IF(AND(R$8='Schedule inputs'!$D9,'Schedule inputs'!$D9='Schedule inputs'!$E9),"◆",""),IF(AND(R$8&gt;='Schedule inputs'!$D9,R$8&lt;='Schedule inputs'!$E9),1,"")))</x:f>
      </x:c>
      <x:c r="S10" s="60" t="str">
        <x:f>IF(OR(NOT(ISNUMBER('Schedule inputs'!$D9)),NOT(ISNUMBER('Schedule inputs'!$E9)),'Schedule inputs'!$E9&lt;'Schedule inputs'!$D9),"",IF('Schedule inputs'!$F9="Gate",IF(AND(S$8='Schedule inputs'!$D9,'Schedule inputs'!$D9='Schedule inputs'!$E9),"◆",""),IF(AND(S$8&gt;='Schedule inputs'!$D9,S$8&lt;='Schedule inputs'!$E9),1,"")))</x:f>
      </x:c>
      <x:c r="T10" s="60" t="str">
        <x:f>IF(OR(NOT(ISNUMBER('Schedule inputs'!$D9)),NOT(ISNUMBER('Schedule inputs'!$E9)),'Schedule inputs'!$E9&lt;'Schedule inputs'!$D9),"",IF('Schedule inputs'!$F9="Gate",IF(AND(T$8='Schedule inputs'!$D9,'Schedule inputs'!$D9='Schedule inputs'!$E9),"◆",""),IF(AND(T$8&gt;='Schedule inputs'!$D9,T$8&lt;='Schedule inputs'!$E9),1,"")))</x:f>
      </x:c>
      <x:c r="U10" s="60" t="str">
        <x:f>IF(OR(NOT(ISNUMBER('Schedule inputs'!$D9)),NOT(ISNUMBER('Schedule inputs'!$E9)),'Schedule inputs'!$E9&lt;'Schedule inputs'!$D9),"",IF('Schedule inputs'!$F9="Gate",IF(AND(U$8='Schedule inputs'!$D9,'Schedule inputs'!$D9='Schedule inputs'!$E9),"◆",""),IF(AND(U$8&gt;='Schedule inputs'!$D9,U$8&lt;='Schedule inputs'!$E9),1,"")))</x:f>
      </x:c>
      <x:c r="V10" s="60" t="str">
        <x:f>IF(OR(NOT(ISNUMBER('Schedule inputs'!$D9)),NOT(ISNUMBER('Schedule inputs'!$E9)),'Schedule inputs'!$E9&lt;'Schedule inputs'!$D9),"",IF('Schedule inputs'!$F9="Gate",IF(AND(V$8='Schedule inputs'!$D9,'Schedule inputs'!$D9='Schedule inputs'!$E9),"◆",""),IF(AND(V$8&gt;='Schedule inputs'!$D9,V$8&lt;='Schedule inputs'!$E9),1,"")))</x:f>
      </x:c>
      <x:c r="W10" s="60" t="str">
        <x:f>IF(OR(NOT(ISNUMBER('Schedule inputs'!$D9)),NOT(ISNUMBER('Schedule inputs'!$E9)),'Schedule inputs'!$E9&lt;'Schedule inputs'!$D9),"",IF('Schedule inputs'!$F9="Gate",IF(AND(W$8='Schedule inputs'!$D9,'Schedule inputs'!$D9='Schedule inputs'!$E9),"◆",""),IF(AND(W$8&gt;='Schedule inputs'!$D9,W$8&lt;='Schedule inputs'!$E9),1,"")))</x:f>
      </x:c>
      <x:c r="X10" s="60" t="str">
        <x:f>IF(OR(NOT(ISNUMBER('Schedule inputs'!$D9)),NOT(ISNUMBER('Schedule inputs'!$E9)),'Schedule inputs'!$E9&lt;'Schedule inputs'!$D9),"",IF('Schedule inputs'!$F9="Gate",IF(AND(X$8='Schedule inputs'!$D9,'Schedule inputs'!$D9='Schedule inputs'!$E9),"◆",""),IF(AND(X$8&gt;='Schedule inputs'!$D9,X$8&lt;='Schedule inputs'!$E9),1,"")))</x:f>
      </x:c>
      <x:c r="Y10" s="60" t="str">
        <x:f>IF(OR(NOT(ISNUMBER('Schedule inputs'!$D9)),NOT(ISNUMBER('Schedule inputs'!$E9)),'Schedule inputs'!$E9&lt;'Schedule inputs'!$D9),"",IF('Schedule inputs'!$F9="Gate",IF(AND(Y$8='Schedule inputs'!$D9,'Schedule inputs'!$D9='Schedule inputs'!$E9),"◆",""),IF(AND(Y$8&gt;='Schedule inputs'!$D9,Y$8&lt;='Schedule inputs'!$E9),1,"")))</x:f>
      </x:c>
      <x:c r="Z10" s="60" t="str">
        <x:f>IF(OR(NOT(ISNUMBER('Schedule inputs'!$D9)),NOT(ISNUMBER('Schedule inputs'!$E9)),'Schedule inputs'!$E9&lt;'Schedule inputs'!$D9),"",IF('Schedule inputs'!$F9="Gate",IF(AND(Z$8='Schedule inputs'!$D9,'Schedule inputs'!$D9='Schedule inputs'!$E9),"◆",""),IF(AND(Z$8&gt;='Schedule inputs'!$D9,Z$8&lt;='Schedule inputs'!$E9),1,"")))</x:f>
      </x:c>
      <x:c r="AA10" s="63" t="str">
        <x:f>IF(OR(NOT(ISNUMBER('Schedule inputs'!$D9)),NOT(ISNUMBER('Schedule inputs'!$E9)),'Schedule inputs'!$E9&lt;'Schedule inputs'!$D9),"",IF('Schedule inputs'!$F9="Gate",IF(AND(AA$8='Schedule inputs'!$D9,'Schedule inputs'!$D9='Schedule inputs'!$E9),"◆",""),IF(AND(AA$8&gt;='Schedule inputs'!$D9,AA$8&lt;='Schedule inputs'!$E9),1,"")))</x:f>
      </x:c>
      <x:c r="AB10" s="60" t="str">
        <x:f>IF(OR(NOT(ISNUMBER('Schedule inputs'!$D9)),NOT(ISNUMBER('Schedule inputs'!$E9)),'Schedule inputs'!$E9&lt;'Schedule inputs'!$D9),"",IF('Schedule inputs'!$F9="Gate",IF(AND(AB$8='Schedule inputs'!$D9,'Schedule inputs'!$D9='Schedule inputs'!$E9),"◆",""),IF(AND(AB$8&gt;='Schedule inputs'!$D9,AB$8&lt;='Schedule inputs'!$E9),1,"")))</x:f>
      </x:c>
      <x:c r="AC10" s="60" t="str">
        <x:f>IF(OR(NOT(ISNUMBER('Schedule inputs'!$D9)),NOT(ISNUMBER('Schedule inputs'!$E9)),'Schedule inputs'!$E9&lt;'Schedule inputs'!$D9),"",IF('Schedule inputs'!$F9="Gate",IF(AND(AC$8='Schedule inputs'!$D9,'Schedule inputs'!$D9='Schedule inputs'!$E9),"◆",""),IF(AND(AC$8&gt;='Schedule inputs'!$D9,AC$8&lt;='Schedule inputs'!$E9),1,"")))</x:f>
      </x:c>
      <x:c r="AD10" s="60" t="str">
        <x:f>IF(OR(NOT(ISNUMBER('Schedule inputs'!$D9)),NOT(ISNUMBER('Schedule inputs'!$E9)),'Schedule inputs'!$E9&lt;'Schedule inputs'!$D9),"",IF('Schedule inputs'!$F9="Gate",IF(AND(AD$8='Schedule inputs'!$D9,'Schedule inputs'!$D9='Schedule inputs'!$E9),"◆",""),IF(AND(AD$8&gt;='Schedule inputs'!$D9,AD$8&lt;='Schedule inputs'!$E9),1,"")))</x:f>
      </x:c>
      <x:c r="AE10" s="60" t="str">
        <x:f>IF(OR(NOT(ISNUMBER('Schedule inputs'!$D9)),NOT(ISNUMBER('Schedule inputs'!$E9)),'Schedule inputs'!$E9&lt;'Schedule inputs'!$D9),"",IF('Schedule inputs'!$F9="Gate",IF(AND(AE$8='Schedule inputs'!$D9,'Schedule inputs'!$D9='Schedule inputs'!$E9),"◆",""),IF(AND(AE$8&gt;='Schedule inputs'!$D9,AE$8&lt;='Schedule inputs'!$E9),1,"")))</x:f>
      </x:c>
      <x:c r="AF10" s="60" t="str">
        <x:f>IF(OR(NOT(ISNUMBER('Schedule inputs'!$D9)),NOT(ISNUMBER('Schedule inputs'!$E9)),'Schedule inputs'!$E9&lt;'Schedule inputs'!$D9),"",IF('Schedule inputs'!$F9="Gate",IF(AND(AF$8='Schedule inputs'!$D9,'Schedule inputs'!$D9='Schedule inputs'!$E9),"◆",""),IF(AND(AF$8&gt;='Schedule inputs'!$D9,AF$8&lt;='Schedule inputs'!$E9),1,"")))</x:f>
      </x:c>
      <x:c r="AG10" s="60" t="str">
        <x:f>IF(OR(NOT(ISNUMBER('Schedule inputs'!$D9)),NOT(ISNUMBER('Schedule inputs'!$E9)),'Schedule inputs'!$E9&lt;'Schedule inputs'!$D9),"",IF('Schedule inputs'!$F9="Gate",IF(AND(AG$8='Schedule inputs'!$D9,'Schedule inputs'!$D9='Schedule inputs'!$E9),"◆",""),IF(AND(AG$8&gt;='Schedule inputs'!$D9,AG$8&lt;='Schedule inputs'!$E9),1,"")))</x:f>
      </x:c>
      <x:c r="AH10" s="60" t="str">
        <x:f>IF(OR(NOT(ISNUMBER('Schedule inputs'!$D9)),NOT(ISNUMBER('Schedule inputs'!$E9)),'Schedule inputs'!$E9&lt;'Schedule inputs'!$D9),"",IF('Schedule inputs'!$F9="Gate",IF(AND(AH$8='Schedule inputs'!$D9,'Schedule inputs'!$D9='Schedule inputs'!$E9),"◆",""),IF(AND(AH$8&gt;='Schedule inputs'!$D9,AH$8&lt;='Schedule inputs'!$E9),1,"")))</x:f>
      </x:c>
      <x:c r="AI10" s="60" t="str">
        <x:f>IF(OR(NOT(ISNUMBER('Schedule inputs'!$D9)),NOT(ISNUMBER('Schedule inputs'!$E9)),'Schedule inputs'!$E9&lt;'Schedule inputs'!$D9),"",IF('Schedule inputs'!$F9="Gate",IF(AND(AI$8='Schedule inputs'!$D9,'Schedule inputs'!$D9='Schedule inputs'!$E9),"◆",""),IF(AND(AI$8&gt;='Schedule inputs'!$D9,AI$8&lt;='Schedule inputs'!$E9),1,"")))</x:f>
      </x:c>
    </x:row>
    <x:row r="11" ht="24" customHeight="1">
      <x:c r="A11" s="54" t="n">
        <x:f>'Schedule inputs'!A10</x:f>
        <x:v>3</x:v>
      </x:c>
      <x:c r="B11" s="54" t="str">
        <x:f>'Schedule inputs'!B10</x:f>
        <x:v>Move-versus-stay economics</x:v>
      </x:c>
      <x:c r="C11" s="59" t="str">
        <x:f>IF(OR(NOT(ISNUMBER('Schedule inputs'!$D10)),NOT(ISNUMBER('Schedule inputs'!$E10)),'Schedule inputs'!$E10&lt;'Schedule inputs'!$D10),"",IF('Schedule inputs'!$F10="Gate",IF(AND(C$8='Schedule inputs'!$D10,'Schedule inputs'!$D10='Schedule inputs'!$E10),"◆",""),IF(AND(C$8&gt;='Schedule inputs'!$D10,C$8&lt;='Schedule inputs'!$E10),1,"")))</x:f>
      </x:c>
      <x:c r="D11" s="59" t="n">
        <x:f>IF(OR(NOT(ISNUMBER('Schedule inputs'!$D10)),NOT(ISNUMBER('Schedule inputs'!$E10)),'Schedule inputs'!$E10&lt;'Schedule inputs'!$D10),"",IF('Schedule inputs'!$F10="Gate",IF(AND(D$8='Schedule inputs'!$D10,'Schedule inputs'!$D10='Schedule inputs'!$E10),"◆",""),IF(AND(D$8&gt;='Schedule inputs'!$D10,D$8&lt;='Schedule inputs'!$E10),1,"")))</x:f>
        <x:v>1</x:v>
      </x:c>
      <x:c r="E11" s="59" t="n">
        <x:f>IF(OR(NOT(ISNUMBER('Schedule inputs'!$D10)),NOT(ISNUMBER('Schedule inputs'!$E10)),'Schedule inputs'!$E10&lt;'Schedule inputs'!$D10),"",IF('Schedule inputs'!$F10="Gate",IF(AND(E$8='Schedule inputs'!$D10,'Schedule inputs'!$D10='Schedule inputs'!$E10),"◆",""),IF(AND(E$8&gt;='Schedule inputs'!$D10,E$8&lt;='Schedule inputs'!$E10),1,"")))</x:f>
        <x:v>1</x:v>
      </x:c>
      <x:c r="F11" s="59" t="n">
        <x:f>IF(OR(NOT(ISNUMBER('Schedule inputs'!$D10)),NOT(ISNUMBER('Schedule inputs'!$E10)),'Schedule inputs'!$E10&lt;'Schedule inputs'!$D10),"",IF('Schedule inputs'!$F10="Gate",IF(AND(F$8='Schedule inputs'!$D10,'Schedule inputs'!$D10='Schedule inputs'!$E10),"◆",""),IF(AND(F$8&gt;='Schedule inputs'!$D10,F$8&lt;='Schedule inputs'!$E10),1,"")))</x:f>
        <x:v>1</x:v>
      </x:c>
      <x:c r="G11" s="59" t="n">
        <x:f>IF(OR(NOT(ISNUMBER('Schedule inputs'!$D10)),NOT(ISNUMBER('Schedule inputs'!$E10)),'Schedule inputs'!$E10&lt;'Schedule inputs'!$D10),"",IF('Schedule inputs'!$F10="Gate",IF(AND(G$8='Schedule inputs'!$D10,'Schedule inputs'!$D10='Schedule inputs'!$E10),"◆",""),IF(AND(G$8&gt;='Schedule inputs'!$D10,G$8&lt;='Schedule inputs'!$E10),1,"")))</x:f>
        <x:v>1</x:v>
      </x:c>
      <x:c r="H11" s="59" t="str">
        <x:f>IF(OR(NOT(ISNUMBER('Schedule inputs'!$D10)),NOT(ISNUMBER('Schedule inputs'!$E10)),'Schedule inputs'!$E10&lt;'Schedule inputs'!$D10),"",IF('Schedule inputs'!$F10="Gate",IF(AND(H$8='Schedule inputs'!$D10,'Schedule inputs'!$D10='Schedule inputs'!$E10),"◆",""),IF(AND(H$8&gt;='Schedule inputs'!$D10,H$8&lt;='Schedule inputs'!$E10),1,"")))</x:f>
      </x:c>
      <x:c r="I11" s="59" t="str">
        <x:f>IF(OR(NOT(ISNUMBER('Schedule inputs'!$D10)),NOT(ISNUMBER('Schedule inputs'!$E10)),'Schedule inputs'!$E10&lt;'Schedule inputs'!$D10),"",IF('Schedule inputs'!$F10="Gate",IF(AND(I$8='Schedule inputs'!$D10,'Schedule inputs'!$D10='Schedule inputs'!$E10),"◆",""),IF(AND(I$8&gt;='Schedule inputs'!$D10,I$8&lt;='Schedule inputs'!$E10),1,"")))</x:f>
      </x:c>
      <x:c r="J11" s="59" t="str">
        <x:f>IF(OR(NOT(ISNUMBER('Schedule inputs'!$D10)),NOT(ISNUMBER('Schedule inputs'!$E10)),'Schedule inputs'!$E10&lt;'Schedule inputs'!$D10),"",IF('Schedule inputs'!$F10="Gate",IF(AND(J$8='Schedule inputs'!$D10,'Schedule inputs'!$D10='Schedule inputs'!$E10),"◆",""),IF(AND(J$8&gt;='Schedule inputs'!$D10,J$8&lt;='Schedule inputs'!$E10),1,"")))</x:f>
      </x:c>
      <x:c r="K11" s="59" t="str">
        <x:f>IF(OR(NOT(ISNUMBER('Schedule inputs'!$D10)),NOT(ISNUMBER('Schedule inputs'!$E10)),'Schedule inputs'!$E10&lt;'Schedule inputs'!$D10),"",IF('Schedule inputs'!$F10="Gate",IF(AND(K$8='Schedule inputs'!$D10,'Schedule inputs'!$D10='Schedule inputs'!$E10),"◆",""),IF(AND(K$8&gt;='Schedule inputs'!$D10,K$8&lt;='Schedule inputs'!$E10),1,"")))</x:f>
      </x:c>
      <x:c r="L11" s="59" t="str">
        <x:f>IF(OR(NOT(ISNUMBER('Schedule inputs'!$D10)),NOT(ISNUMBER('Schedule inputs'!$E10)),'Schedule inputs'!$E10&lt;'Schedule inputs'!$D10),"",IF('Schedule inputs'!$F10="Gate",IF(AND(L$8='Schedule inputs'!$D10,'Schedule inputs'!$D10='Schedule inputs'!$E10),"◆",""),IF(AND(L$8&gt;='Schedule inputs'!$D10,L$8&lt;='Schedule inputs'!$E10),1,"")))</x:f>
      </x:c>
      <x:c r="M11" s="59" t="str">
        <x:f>IF(OR(NOT(ISNUMBER('Schedule inputs'!$D10)),NOT(ISNUMBER('Schedule inputs'!$E10)),'Schedule inputs'!$E10&lt;'Schedule inputs'!$D10),"",IF('Schedule inputs'!$F10="Gate",IF(AND(M$8='Schedule inputs'!$D10,'Schedule inputs'!$D10='Schedule inputs'!$E10),"◆",""),IF(AND(M$8&gt;='Schedule inputs'!$D10,M$8&lt;='Schedule inputs'!$E10),1,"")))</x:f>
      </x:c>
      <x:c r="N11" s="59" t="str">
        <x:f>IF(OR(NOT(ISNUMBER('Schedule inputs'!$D10)),NOT(ISNUMBER('Schedule inputs'!$E10)),'Schedule inputs'!$E10&lt;'Schedule inputs'!$D10),"",IF('Schedule inputs'!$F10="Gate",IF(AND(N$8='Schedule inputs'!$D10,'Schedule inputs'!$D10='Schedule inputs'!$E10),"◆",""),IF(AND(N$8&gt;='Schedule inputs'!$D10,N$8&lt;='Schedule inputs'!$E10),1,"")))</x:f>
      </x:c>
      <x:c r="O11" s="59" t="str">
        <x:f>IF(OR(NOT(ISNUMBER('Schedule inputs'!$D10)),NOT(ISNUMBER('Schedule inputs'!$E10)),'Schedule inputs'!$E10&lt;'Schedule inputs'!$D10),"",IF('Schedule inputs'!$F10="Gate",IF(AND(O$8='Schedule inputs'!$D10,'Schedule inputs'!$D10='Schedule inputs'!$E10),"◆",""),IF(AND(O$8&gt;='Schedule inputs'!$D10,O$8&lt;='Schedule inputs'!$E10),1,"")))</x:f>
      </x:c>
      <x:c r="P11" s="59" t="str">
        <x:f>IF(OR(NOT(ISNUMBER('Schedule inputs'!$D10)),NOT(ISNUMBER('Schedule inputs'!$E10)),'Schedule inputs'!$E10&lt;'Schedule inputs'!$D10),"",IF('Schedule inputs'!$F10="Gate",IF(AND(P$8='Schedule inputs'!$D10,'Schedule inputs'!$D10='Schedule inputs'!$E10),"◆",""),IF(AND(P$8&gt;='Schedule inputs'!$D10,P$8&lt;='Schedule inputs'!$E10),1,"")))</x:f>
      </x:c>
      <x:c r="Q11" s="59" t="str">
        <x:f>IF(OR(NOT(ISNUMBER('Schedule inputs'!$D10)),NOT(ISNUMBER('Schedule inputs'!$E10)),'Schedule inputs'!$E10&lt;'Schedule inputs'!$D10),"",IF('Schedule inputs'!$F10="Gate",IF(AND(Q$8='Schedule inputs'!$D10,'Schedule inputs'!$D10='Schedule inputs'!$E10),"◆",""),IF(AND(Q$8&gt;='Schedule inputs'!$D10,Q$8&lt;='Schedule inputs'!$E10),1,"")))</x:f>
      </x:c>
      <x:c r="R11" s="59" t="str">
        <x:f>IF(OR(NOT(ISNUMBER('Schedule inputs'!$D10)),NOT(ISNUMBER('Schedule inputs'!$E10)),'Schedule inputs'!$E10&lt;'Schedule inputs'!$D10),"",IF('Schedule inputs'!$F10="Gate",IF(AND(R$8='Schedule inputs'!$D10,'Schedule inputs'!$D10='Schedule inputs'!$E10),"◆",""),IF(AND(R$8&gt;='Schedule inputs'!$D10,R$8&lt;='Schedule inputs'!$E10),1,"")))</x:f>
      </x:c>
      <x:c r="S11" s="59" t="str">
        <x:f>IF(OR(NOT(ISNUMBER('Schedule inputs'!$D10)),NOT(ISNUMBER('Schedule inputs'!$E10)),'Schedule inputs'!$E10&lt;'Schedule inputs'!$D10),"",IF('Schedule inputs'!$F10="Gate",IF(AND(S$8='Schedule inputs'!$D10,'Schedule inputs'!$D10='Schedule inputs'!$E10),"◆",""),IF(AND(S$8&gt;='Schedule inputs'!$D10,S$8&lt;='Schedule inputs'!$E10),1,"")))</x:f>
      </x:c>
      <x:c r="T11" s="59" t="str">
        <x:f>IF(OR(NOT(ISNUMBER('Schedule inputs'!$D10)),NOT(ISNUMBER('Schedule inputs'!$E10)),'Schedule inputs'!$E10&lt;'Schedule inputs'!$D10),"",IF('Schedule inputs'!$F10="Gate",IF(AND(T$8='Schedule inputs'!$D10,'Schedule inputs'!$D10='Schedule inputs'!$E10),"◆",""),IF(AND(T$8&gt;='Schedule inputs'!$D10,T$8&lt;='Schedule inputs'!$E10),1,"")))</x:f>
      </x:c>
      <x:c r="U11" s="59" t="str">
        <x:f>IF(OR(NOT(ISNUMBER('Schedule inputs'!$D10)),NOT(ISNUMBER('Schedule inputs'!$E10)),'Schedule inputs'!$E10&lt;'Schedule inputs'!$D10),"",IF('Schedule inputs'!$F10="Gate",IF(AND(U$8='Schedule inputs'!$D10,'Schedule inputs'!$D10='Schedule inputs'!$E10),"◆",""),IF(AND(U$8&gt;='Schedule inputs'!$D10,U$8&lt;='Schedule inputs'!$E10),1,"")))</x:f>
      </x:c>
      <x:c r="V11" s="59" t="str">
        <x:f>IF(OR(NOT(ISNUMBER('Schedule inputs'!$D10)),NOT(ISNUMBER('Schedule inputs'!$E10)),'Schedule inputs'!$E10&lt;'Schedule inputs'!$D10),"",IF('Schedule inputs'!$F10="Gate",IF(AND(V$8='Schedule inputs'!$D10,'Schedule inputs'!$D10='Schedule inputs'!$E10),"◆",""),IF(AND(V$8&gt;='Schedule inputs'!$D10,V$8&lt;='Schedule inputs'!$E10),1,"")))</x:f>
      </x:c>
      <x:c r="W11" s="59" t="str">
        <x:f>IF(OR(NOT(ISNUMBER('Schedule inputs'!$D10)),NOT(ISNUMBER('Schedule inputs'!$E10)),'Schedule inputs'!$E10&lt;'Schedule inputs'!$D10),"",IF('Schedule inputs'!$F10="Gate",IF(AND(W$8='Schedule inputs'!$D10,'Schedule inputs'!$D10='Schedule inputs'!$E10),"◆",""),IF(AND(W$8&gt;='Schedule inputs'!$D10,W$8&lt;='Schedule inputs'!$E10),1,"")))</x:f>
      </x:c>
      <x:c r="X11" s="59" t="str">
        <x:f>IF(OR(NOT(ISNUMBER('Schedule inputs'!$D10)),NOT(ISNUMBER('Schedule inputs'!$E10)),'Schedule inputs'!$E10&lt;'Schedule inputs'!$D10),"",IF('Schedule inputs'!$F10="Gate",IF(AND(X$8='Schedule inputs'!$D10,'Schedule inputs'!$D10='Schedule inputs'!$E10),"◆",""),IF(AND(X$8&gt;='Schedule inputs'!$D10,X$8&lt;='Schedule inputs'!$E10),1,"")))</x:f>
      </x:c>
      <x:c r="Y11" s="59" t="str">
        <x:f>IF(OR(NOT(ISNUMBER('Schedule inputs'!$D10)),NOT(ISNUMBER('Schedule inputs'!$E10)),'Schedule inputs'!$E10&lt;'Schedule inputs'!$D10),"",IF('Schedule inputs'!$F10="Gate",IF(AND(Y$8='Schedule inputs'!$D10,'Schedule inputs'!$D10='Schedule inputs'!$E10),"◆",""),IF(AND(Y$8&gt;='Schedule inputs'!$D10,Y$8&lt;='Schedule inputs'!$E10),1,"")))</x:f>
      </x:c>
      <x:c r="Z11" s="59" t="str">
        <x:f>IF(OR(NOT(ISNUMBER('Schedule inputs'!$D10)),NOT(ISNUMBER('Schedule inputs'!$E10)),'Schedule inputs'!$E10&lt;'Schedule inputs'!$D10),"",IF('Schedule inputs'!$F10="Gate",IF(AND(Z$8='Schedule inputs'!$D10,'Schedule inputs'!$D10='Schedule inputs'!$E10),"◆",""),IF(AND(Z$8&gt;='Schedule inputs'!$D10,Z$8&lt;='Schedule inputs'!$E10),1,"")))</x:f>
      </x:c>
      <x:c r="AA11" s="62" t="str">
        <x:f>IF(OR(NOT(ISNUMBER('Schedule inputs'!$D10)),NOT(ISNUMBER('Schedule inputs'!$E10)),'Schedule inputs'!$E10&lt;'Schedule inputs'!$D10),"",IF('Schedule inputs'!$F10="Gate",IF(AND(AA$8='Schedule inputs'!$D10,'Schedule inputs'!$D10='Schedule inputs'!$E10),"◆",""),IF(AND(AA$8&gt;='Schedule inputs'!$D10,AA$8&lt;='Schedule inputs'!$E10),1,"")))</x:f>
      </x:c>
      <x:c r="AB11" s="59" t="str">
        <x:f>IF(OR(NOT(ISNUMBER('Schedule inputs'!$D10)),NOT(ISNUMBER('Schedule inputs'!$E10)),'Schedule inputs'!$E10&lt;'Schedule inputs'!$D10),"",IF('Schedule inputs'!$F10="Gate",IF(AND(AB$8='Schedule inputs'!$D10,'Schedule inputs'!$D10='Schedule inputs'!$E10),"◆",""),IF(AND(AB$8&gt;='Schedule inputs'!$D10,AB$8&lt;='Schedule inputs'!$E10),1,"")))</x:f>
      </x:c>
      <x:c r="AC11" s="59" t="str">
        <x:f>IF(OR(NOT(ISNUMBER('Schedule inputs'!$D10)),NOT(ISNUMBER('Schedule inputs'!$E10)),'Schedule inputs'!$E10&lt;'Schedule inputs'!$D10),"",IF('Schedule inputs'!$F10="Gate",IF(AND(AC$8='Schedule inputs'!$D10,'Schedule inputs'!$D10='Schedule inputs'!$E10),"◆",""),IF(AND(AC$8&gt;='Schedule inputs'!$D10,AC$8&lt;='Schedule inputs'!$E10),1,"")))</x:f>
      </x:c>
      <x:c r="AD11" s="59" t="str">
        <x:f>IF(OR(NOT(ISNUMBER('Schedule inputs'!$D10)),NOT(ISNUMBER('Schedule inputs'!$E10)),'Schedule inputs'!$E10&lt;'Schedule inputs'!$D10),"",IF('Schedule inputs'!$F10="Gate",IF(AND(AD$8='Schedule inputs'!$D10,'Schedule inputs'!$D10='Schedule inputs'!$E10),"◆",""),IF(AND(AD$8&gt;='Schedule inputs'!$D10,AD$8&lt;='Schedule inputs'!$E10),1,"")))</x:f>
      </x:c>
      <x:c r="AE11" s="59" t="str">
        <x:f>IF(OR(NOT(ISNUMBER('Schedule inputs'!$D10)),NOT(ISNUMBER('Schedule inputs'!$E10)),'Schedule inputs'!$E10&lt;'Schedule inputs'!$D10),"",IF('Schedule inputs'!$F10="Gate",IF(AND(AE$8='Schedule inputs'!$D10,'Schedule inputs'!$D10='Schedule inputs'!$E10),"◆",""),IF(AND(AE$8&gt;='Schedule inputs'!$D10,AE$8&lt;='Schedule inputs'!$E10),1,"")))</x:f>
      </x:c>
      <x:c r="AF11" s="59" t="str">
        <x:f>IF(OR(NOT(ISNUMBER('Schedule inputs'!$D10)),NOT(ISNUMBER('Schedule inputs'!$E10)),'Schedule inputs'!$E10&lt;'Schedule inputs'!$D10),"",IF('Schedule inputs'!$F10="Gate",IF(AND(AF$8='Schedule inputs'!$D10,'Schedule inputs'!$D10='Schedule inputs'!$E10),"◆",""),IF(AND(AF$8&gt;='Schedule inputs'!$D10,AF$8&lt;='Schedule inputs'!$E10),1,"")))</x:f>
      </x:c>
      <x:c r="AG11" s="59" t="str">
        <x:f>IF(OR(NOT(ISNUMBER('Schedule inputs'!$D10)),NOT(ISNUMBER('Schedule inputs'!$E10)),'Schedule inputs'!$E10&lt;'Schedule inputs'!$D10),"",IF('Schedule inputs'!$F10="Gate",IF(AND(AG$8='Schedule inputs'!$D10,'Schedule inputs'!$D10='Schedule inputs'!$E10),"◆",""),IF(AND(AG$8&gt;='Schedule inputs'!$D10,AG$8&lt;='Schedule inputs'!$E10),1,"")))</x:f>
      </x:c>
      <x:c r="AH11" s="59" t="str">
        <x:f>IF(OR(NOT(ISNUMBER('Schedule inputs'!$D10)),NOT(ISNUMBER('Schedule inputs'!$E10)),'Schedule inputs'!$E10&lt;'Schedule inputs'!$D10),"",IF('Schedule inputs'!$F10="Gate",IF(AND(AH$8='Schedule inputs'!$D10,'Schedule inputs'!$D10='Schedule inputs'!$E10),"◆",""),IF(AND(AH$8&gt;='Schedule inputs'!$D10,AH$8&lt;='Schedule inputs'!$E10),1,"")))</x:f>
      </x:c>
      <x:c r="AI11" s="59" t="str">
        <x:f>IF(OR(NOT(ISNUMBER('Schedule inputs'!$D10)),NOT(ISNUMBER('Schedule inputs'!$E10)),'Schedule inputs'!$E10&lt;'Schedule inputs'!$D10),"",IF('Schedule inputs'!$F10="Gate",IF(AND(AI$8='Schedule inputs'!$D10,'Schedule inputs'!$D10='Schedule inputs'!$E10),"◆",""),IF(AND(AI$8&gt;='Schedule inputs'!$D10,AI$8&lt;='Schedule inputs'!$E10),1,"")))</x:f>
      </x:c>
    </x:row>
    <x:row r="12" ht="24" customHeight="1">
      <x:c r="A12" s="56" t="n">
        <x:f>'Schedule inputs'!A11</x:f>
        <x:v>4</x:v>
      </x:c>
      <x:c r="B12" s="56" t="str">
        <x:f>'Schedule inputs'!B11</x:f>
        <x:v>Lease and exit terms; execute after G1</x:v>
      </x:c>
      <x:c r="C12" s="60" t="str">
        <x:f>IF(OR(NOT(ISNUMBER('Schedule inputs'!$D11)),NOT(ISNUMBER('Schedule inputs'!$E11)),'Schedule inputs'!$E11&lt;'Schedule inputs'!$D11),"",IF('Schedule inputs'!$F11="Gate",IF(AND(C$8='Schedule inputs'!$D11,'Schedule inputs'!$D11='Schedule inputs'!$E11),"◆",""),IF(AND(C$8&gt;='Schedule inputs'!$D11,C$8&lt;='Schedule inputs'!$E11),1,"")))</x:f>
      </x:c>
      <x:c r="D12" s="60" t="str">
        <x:f>IF(OR(NOT(ISNUMBER('Schedule inputs'!$D11)),NOT(ISNUMBER('Schedule inputs'!$E11)),'Schedule inputs'!$E11&lt;'Schedule inputs'!$D11),"",IF('Schedule inputs'!$F11="Gate",IF(AND(D$8='Schedule inputs'!$D11,'Schedule inputs'!$D11='Schedule inputs'!$E11),"◆",""),IF(AND(D$8&gt;='Schedule inputs'!$D11,D$8&lt;='Schedule inputs'!$E11),1,"")))</x:f>
      </x:c>
      <x:c r="E12" s="60" t="n">
        <x:f>IF(OR(NOT(ISNUMBER('Schedule inputs'!$D11)),NOT(ISNUMBER('Schedule inputs'!$E11)),'Schedule inputs'!$E11&lt;'Schedule inputs'!$D11),"",IF('Schedule inputs'!$F11="Gate",IF(AND(E$8='Schedule inputs'!$D11,'Schedule inputs'!$D11='Schedule inputs'!$E11),"◆",""),IF(AND(E$8&gt;='Schedule inputs'!$D11,E$8&lt;='Schedule inputs'!$E11),1,"")))</x:f>
        <x:v>1</x:v>
      </x:c>
      <x:c r="F12" s="60" t="n">
        <x:f>IF(OR(NOT(ISNUMBER('Schedule inputs'!$D11)),NOT(ISNUMBER('Schedule inputs'!$E11)),'Schedule inputs'!$E11&lt;'Schedule inputs'!$D11),"",IF('Schedule inputs'!$F11="Gate",IF(AND(F$8='Schedule inputs'!$D11,'Schedule inputs'!$D11='Schedule inputs'!$E11),"◆",""),IF(AND(F$8&gt;='Schedule inputs'!$D11,F$8&lt;='Schedule inputs'!$E11),1,"")))</x:f>
        <x:v>1</x:v>
      </x:c>
      <x:c r="G12" s="60" t="n">
        <x:f>IF(OR(NOT(ISNUMBER('Schedule inputs'!$D11)),NOT(ISNUMBER('Schedule inputs'!$E11)),'Schedule inputs'!$E11&lt;'Schedule inputs'!$D11),"",IF('Schedule inputs'!$F11="Gate",IF(AND(G$8='Schedule inputs'!$D11,'Schedule inputs'!$D11='Schedule inputs'!$E11),"◆",""),IF(AND(G$8&gt;='Schedule inputs'!$D11,G$8&lt;='Schedule inputs'!$E11),1,"")))</x:f>
        <x:v>1</x:v>
      </x:c>
      <x:c r="H12" s="60" t="n">
        <x:f>IF(OR(NOT(ISNUMBER('Schedule inputs'!$D11)),NOT(ISNUMBER('Schedule inputs'!$E11)),'Schedule inputs'!$E11&lt;'Schedule inputs'!$D11),"",IF('Schedule inputs'!$F11="Gate",IF(AND(H$8='Schedule inputs'!$D11,'Schedule inputs'!$D11='Schedule inputs'!$E11),"◆",""),IF(AND(H$8&gt;='Schedule inputs'!$D11,H$8&lt;='Schedule inputs'!$E11),1,"")))</x:f>
        <x:v>1</x:v>
      </x:c>
      <x:c r="I12" s="60" t="n">
        <x:f>IF(OR(NOT(ISNUMBER('Schedule inputs'!$D11)),NOT(ISNUMBER('Schedule inputs'!$E11)),'Schedule inputs'!$E11&lt;'Schedule inputs'!$D11),"",IF('Schedule inputs'!$F11="Gate",IF(AND(I$8='Schedule inputs'!$D11,'Schedule inputs'!$D11='Schedule inputs'!$E11),"◆",""),IF(AND(I$8&gt;='Schedule inputs'!$D11,I$8&lt;='Schedule inputs'!$E11),1,"")))</x:f>
        <x:v>1</x:v>
      </x:c>
      <x:c r="J12" s="60" t="str">
        <x:f>IF(OR(NOT(ISNUMBER('Schedule inputs'!$D11)),NOT(ISNUMBER('Schedule inputs'!$E11)),'Schedule inputs'!$E11&lt;'Schedule inputs'!$D11),"",IF('Schedule inputs'!$F11="Gate",IF(AND(J$8='Schedule inputs'!$D11,'Schedule inputs'!$D11='Schedule inputs'!$E11),"◆",""),IF(AND(J$8&gt;='Schedule inputs'!$D11,J$8&lt;='Schedule inputs'!$E11),1,"")))</x:f>
      </x:c>
      <x:c r="K12" s="60" t="str">
        <x:f>IF(OR(NOT(ISNUMBER('Schedule inputs'!$D11)),NOT(ISNUMBER('Schedule inputs'!$E11)),'Schedule inputs'!$E11&lt;'Schedule inputs'!$D11),"",IF('Schedule inputs'!$F11="Gate",IF(AND(K$8='Schedule inputs'!$D11,'Schedule inputs'!$D11='Schedule inputs'!$E11),"◆",""),IF(AND(K$8&gt;='Schedule inputs'!$D11,K$8&lt;='Schedule inputs'!$E11),1,"")))</x:f>
      </x:c>
      <x:c r="L12" s="60" t="str">
        <x:f>IF(OR(NOT(ISNUMBER('Schedule inputs'!$D11)),NOT(ISNUMBER('Schedule inputs'!$E11)),'Schedule inputs'!$E11&lt;'Schedule inputs'!$D11),"",IF('Schedule inputs'!$F11="Gate",IF(AND(L$8='Schedule inputs'!$D11,'Schedule inputs'!$D11='Schedule inputs'!$E11),"◆",""),IF(AND(L$8&gt;='Schedule inputs'!$D11,L$8&lt;='Schedule inputs'!$E11),1,"")))</x:f>
      </x:c>
      <x:c r="M12" s="60" t="str">
        <x:f>IF(OR(NOT(ISNUMBER('Schedule inputs'!$D11)),NOT(ISNUMBER('Schedule inputs'!$E11)),'Schedule inputs'!$E11&lt;'Schedule inputs'!$D11),"",IF('Schedule inputs'!$F11="Gate",IF(AND(M$8='Schedule inputs'!$D11,'Schedule inputs'!$D11='Schedule inputs'!$E11),"◆",""),IF(AND(M$8&gt;='Schedule inputs'!$D11,M$8&lt;='Schedule inputs'!$E11),1,"")))</x:f>
      </x:c>
      <x:c r="N12" s="60" t="str">
        <x:f>IF(OR(NOT(ISNUMBER('Schedule inputs'!$D11)),NOT(ISNUMBER('Schedule inputs'!$E11)),'Schedule inputs'!$E11&lt;'Schedule inputs'!$D11),"",IF('Schedule inputs'!$F11="Gate",IF(AND(N$8='Schedule inputs'!$D11,'Schedule inputs'!$D11='Schedule inputs'!$E11),"◆",""),IF(AND(N$8&gt;='Schedule inputs'!$D11,N$8&lt;='Schedule inputs'!$E11),1,"")))</x:f>
      </x:c>
      <x:c r="O12" s="60" t="str">
        <x:f>IF(OR(NOT(ISNUMBER('Schedule inputs'!$D11)),NOT(ISNUMBER('Schedule inputs'!$E11)),'Schedule inputs'!$E11&lt;'Schedule inputs'!$D11),"",IF('Schedule inputs'!$F11="Gate",IF(AND(O$8='Schedule inputs'!$D11,'Schedule inputs'!$D11='Schedule inputs'!$E11),"◆",""),IF(AND(O$8&gt;='Schedule inputs'!$D11,O$8&lt;='Schedule inputs'!$E11),1,"")))</x:f>
      </x:c>
      <x:c r="P12" s="60" t="str">
        <x:f>IF(OR(NOT(ISNUMBER('Schedule inputs'!$D11)),NOT(ISNUMBER('Schedule inputs'!$E11)),'Schedule inputs'!$E11&lt;'Schedule inputs'!$D11),"",IF('Schedule inputs'!$F11="Gate",IF(AND(P$8='Schedule inputs'!$D11,'Schedule inputs'!$D11='Schedule inputs'!$E11),"◆",""),IF(AND(P$8&gt;='Schedule inputs'!$D11,P$8&lt;='Schedule inputs'!$E11),1,"")))</x:f>
      </x:c>
      <x:c r="Q12" s="60" t="str">
        <x:f>IF(OR(NOT(ISNUMBER('Schedule inputs'!$D11)),NOT(ISNUMBER('Schedule inputs'!$E11)),'Schedule inputs'!$E11&lt;'Schedule inputs'!$D11),"",IF('Schedule inputs'!$F11="Gate",IF(AND(Q$8='Schedule inputs'!$D11,'Schedule inputs'!$D11='Schedule inputs'!$E11),"◆",""),IF(AND(Q$8&gt;='Schedule inputs'!$D11,Q$8&lt;='Schedule inputs'!$E11),1,"")))</x:f>
      </x:c>
      <x:c r="R12" s="60" t="str">
        <x:f>IF(OR(NOT(ISNUMBER('Schedule inputs'!$D11)),NOT(ISNUMBER('Schedule inputs'!$E11)),'Schedule inputs'!$E11&lt;'Schedule inputs'!$D11),"",IF('Schedule inputs'!$F11="Gate",IF(AND(R$8='Schedule inputs'!$D11,'Schedule inputs'!$D11='Schedule inputs'!$E11),"◆",""),IF(AND(R$8&gt;='Schedule inputs'!$D11,R$8&lt;='Schedule inputs'!$E11),1,"")))</x:f>
      </x:c>
      <x:c r="S12" s="60" t="str">
        <x:f>IF(OR(NOT(ISNUMBER('Schedule inputs'!$D11)),NOT(ISNUMBER('Schedule inputs'!$E11)),'Schedule inputs'!$E11&lt;'Schedule inputs'!$D11),"",IF('Schedule inputs'!$F11="Gate",IF(AND(S$8='Schedule inputs'!$D11,'Schedule inputs'!$D11='Schedule inputs'!$E11),"◆",""),IF(AND(S$8&gt;='Schedule inputs'!$D11,S$8&lt;='Schedule inputs'!$E11),1,"")))</x:f>
      </x:c>
      <x:c r="T12" s="60" t="str">
        <x:f>IF(OR(NOT(ISNUMBER('Schedule inputs'!$D11)),NOT(ISNUMBER('Schedule inputs'!$E11)),'Schedule inputs'!$E11&lt;'Schedule inputs'!$D11),"",IF('Schedule inputs'!$F11="Gate",IF(AND(T$8='Schedule inputs'!$D11,'Schedule inputs'!$D11='Schedule inputs'!$E11),"◆",""),IF(AND(T$8&gt;='Schedule inputs'!$D11,T$8&lt;='Schedule inputs'!$E11),1,"")))</x:f>
      </x:c>
      <x:c r="U12" s="60" t="str">
        <x:f>IF(OR(NOT(ISNUMBER('Schedule inputs'!$D11)),NOT(ISNUMBER('Schedule inputs'!$E11)),'Schedule inputs'!$E11&lt;'Schedule inputs'!$D11),"",IF('Schedule inputs'!$F11="Gate",IF(AND(U$8='Schedule inputs'!$D11,'Schedule inputs'!$D11='Schedule inputs'!$E11),"◆",""),IF(AND(U$8&gt;='Schedule inputs'!$D11,U$8&lt;='Schedule inputs'!$E11),1,"")))</x:f>
      </x:c>
      <x:c r="V12" s="60" t="str">
        <x:f>IF(OR(NOT(ISNUMBER('Schedule inputs'!$D11)),NOT(ISNUMBER('Schedule inputs'!$E11)),'Schedule inputs'!$E11&lt;'Schedule inputs'!$D11),"",IF('Schedule inputs'!$F11="Gate",IF(AND(V$8='Schedule inputs'!$D11,'Schedule inputs'!$D11='Schedule inputs'!$E11),"◆",""),IF(AND(V$8&gt;='Schedule inputs'!$D11,V$8&lt;='Schedule inputs'!$E11),1,"")))</x:f>
      </x:c>
      <x:c r="W12" s="60" t="str">
        <x:f>IF(OR(NOT(ISNUMBER('Schedule inputs'!$D11)),NOT(ISNUMBER('Schedule inputs'!$E11)),'Schedule inputs'!$E11&lt;'Schedule inputs'!$D11),"",IF('Schedule inputs'!$F11="Gate",IF(AND(W$8='Schedule inputs'!$D11,'Schedule inputs'!$D11='Schedule inputs'!$E11),"◆",""),IF(AND(W$8&gt;='Schedule inputs'!$D11,W$8&lt;='Schedule inputs'!$E11),1,"")))</x:f>
      </x:c>
      <x:c r="X12" s="60" t="str">
        <x:f>IF(OR(NOT(ISNUMBER('Schedule inputs'!$D11)),NOT(ISNUMBER('Schedule inputs'!$E11)),'Schedule inputs'!$E11&lt;'Schedule inputs'!$D11),"",IF('Schedule inputs'!$F11="Gate",IF(AND(X$8='Schedule inputs'!$D11,'Schedule inputs'!$D11='Schedule inputs'!$E11),"◆",""),IF(AND(X$8&gt;='Schedule inputs'!$D11,X$8&lt;='Schedule inputs'!$E11),1,"")))</x:f>
      </x:c>
      <x:c r="Y12" s="60" t="str">
        <x:f>IF(OR(NOT(ISNUMBER('Schedule inputs'!$D11)),NOT(ISNUMBER('Schedule inputs'!$E11)),'Schedule inputs'!$E11&lt;'Schedule inputs'!$D11),"",IF('Schedule inputs'!$F11="Gate",IF(AND(Y$8='Schedule inputs'!$D11,'Schedule inputs'!$D11='Schedule inputs'!$E11),"◆",""),IF(AND(Y$8&gt;='Schedule inputs'!$D11,Y$8&lt;='Schedule inputs'!$E11),1,"")))</x:f>
      </x:c>
      <x:c r="Z12" s="60" t="str">
        <x:f>IF(OR(NOT(ISNUMBER('Schedule inputs'!$D11)),NOT(ISNUMBER('Schedule inputs'!$E11)),'Schedule inputs'!$E11&lt;'Schedule inputs'!$D11),"",IF('Schedule inputs'!$F11="Gate",IF(AND(Z$8='Schedule inputs'!$D11,'Schedule inputs'!$D11='Schedule inputs'!$E11),"◆",""),IF(AND(Z$8&gt;='Schedule inputs'!$D11,Z$8&lt;='Schedule inputs'!$E11),1,"")))</x:f>
      </x:c>
      <x:c r="AA12" s="63" t="str">
        <x:f>IF(OR(NOT(ISNUMBER('Schedule inputs'!$D11)),NOT(ISNUMBER('Schedule inputs'!$E11)),'Schedule inputs'!$E11&lt;'Schedule inputs'!$D11),"",IF('Schedule inputs'!$F11="Gate",IF(AND(AA$8='Schedule inputs'!$D11,'Schedule inputs'!$D11='Schedule inputs'!$E11),"◆",""),IF(AND(AA$8&gt;='Schedule inputs'!$D11,AA$8&lt;='Schedule inputs'!$E11),1,"")))</x:f>
      </x:c>
      <x:c r="AB12" s="60" t="str">
        <x:f>IF(OR(NOT(ISNUMBER('Schedule inputs'!$D11)),NOT(ISNUMBER('Schedule inputs'!$E11)),'Schedule inputs'!$E11&lt;'Schedule inputs'!$D11),"",IF('Schedule inputs'!$F11="Gate",IF(AND(AB$8='Schedule inputs'!$D11,'Schedule inputs'!$D11='Schedule inputs'!$E11),"◆",""),IF(AND(AB$8&gt;='Schedule inputs'!$D11,AB$8&lt;='Schedule inputs'!$E11),1,"")))</x:f>
      </x:c>
      <x:c r="AC12" s="60" t="str">
        <x:f>IF(OR(NOT(ISNUMBER('Schedule inputs'!$D11)),NOT(ISNUMBER('Schedule inputs'!$E11)),'Schedule inputs'!$E11&lt;'Schedule inputs'!$D11),"",IF('Schedule inputs'!$F11="Gate",IF(AND(AC$8='Schedule inputs'!$D11,'Schedule inputs'!$D11='Schedule inputs'!$E11),"◆",""),IF(AND(AC$8&gt;='Schedule inputs'!$D11,AC$8&lt;='Schedule inputs'!$E11),1,"")))</x:f>
      </x:c>
      <x:c r="AD12" s="60" t="str">
        <x:f>IF(OR(NOT(ISNUMBER('Schedule inputs'!$D11)),NOT(ISNUMBER('Schedule inputs'!$E11)),'Schedule inputs'!$E11&lt;'Schedule inputs'!$D11),"",IF('Schedule inputs'!$F11="Gate",IF(AND(AD$8='Schedule inputs'!$D11,'Schedule inputs'!$D11='Schedule inputs'!$E11),"◆",""),IF(AND(AD$8&gt;='Schedule inputs'!$D11,AD$8&lt;='Schedule inputs'!$E11),1,"")))</x:f>
      </x:c>
      <x:c r="AE12" s="60" t="str">
        <x:f>IF(OR(NOT(ISNUMBER('Schedule inputs'!$D11)),NOT(ISNUMBER('Schedule inputs'!$E11)),'Schedule inputs'!$E11&lt;'Schedule inputs'!$D11),"",IF('Schedule inputs'!$F11="Gate",IF(AND(AE$8='Schedule inputs'!$D11,'Schedule inputs'!$D11='Schedule inputs'!$E11),"◆",""),IF(AND(AE$8&gt;='Schedule inputs'!$D11,AE$8&lt;='Schedule inputs'!$E11),1,"")))</x:f>
      </x:c>
      <x:c r="AF12" s="60" t="str">
        <x:f>IF(OR(NOT(ISNUMBER('Schedule inputs'!$D11)),NOT(ISNUMBER('Schedule inputs'!$E11)),'Schedule inputs'!$E11&lt;'Schedule inputs'!$D11),"",IF('Schedule inputs'!$F11="Gate",IF(AND(AF$8='Schedule inputs'!$D11,'Schedule inputs'!$D11='Schedule inputs'!$E11),"◆",""),IF(AND(AF$8&gt;='Schedule inputs'!$D11,AF$8&lt;='Schedule inputs'!$E11),1,"")))</x:f>
      </x:c>
      <x:c r="AG12" s="60" t="str">
        <x:f>IF(OR(NOT(ISNUMBER('Schedule inputs'!$D11)),NOT(ISNUMBER('Schedule inputs'!$E11)),'Schedule inputs'!$E11&lt;'Schedule inputs'!$D11),"",IF('Schedule inputs'!$F11="Gate",IF(AND(AG$8='Schedule inputs'!$D11,'Schedule inputs'!$D11='Schedule inputs'!$E11),"◆",""),IF(AND(AG$8&gt;='Schedule inputs'!$D11,AG$8&lt;='Schedule inputs'!$E11),1,"")))</x:f>
      </x:c>
      <x:c r="AH12" s="60" t="str">
        <x:f>IF(OR(NOT(ISNUMBER('Schedule inputs'!$D11)),NOT(ISNUMBER('Schedule inputs'!$E11)),'Schedule inputs'!$E11&lt;'Schedule inputs'!$D11),"",IF('Schedule inputs'!$F11="Gate",IF(AND(AH$8='Schedule inputs'!$D11,'Schedule inputs'!$D11='Schedule inputs'!$E11),"◆",""),IF(AND(AH$8&gt;='Schedule inputs'!$D11,AH$8&lt;='Schedule inputs'!$E11),1,"")))</x:f>
      </x:c>
      <x:c r="AI12" s="60" t="str">
        <x:f>IF(OR(NOT(ISNUMBER('Schedule inputs'!$D11)),NOT(ISNUMBER('Schedule inputs'!$E11)),'Schedule inputs'!$E11&lt;'Schedule inputs'!$D11),"",IF('Schedule inputs'!$F11="Gate",IF(AND(AI$8='Schedule inputs'!$D11,'Schedule inputs'!$D11='Schedule inputs'!$E11),"◆",""),IF(AND(AI$8&gt;='Schedule inputs'!$D11,AI$8&lt;='Schedule inputs'!$E11),1,"")))</x:f>
      </x:c>
    </x:row>
    <x:row r="13" ht="24" customHeight="1">
      <x:c r="A13" s="58" t="n">
        <x:f>'Schedule inputs'!A12</x:f>
        <x:v>5</x:v>
      </x:c>
      <x:c r="B13" s="58" t="str">
        <x:f>'Schedule inputs'!B12</x:f>
        <x:v>G1 - Site feasibility accepted</x:v>
      </x:c>
      <x:c r="C13" s="59" t="str">
        <x:f>IF(OR(NOT(ISNUMBER('Schedule inputs'!$D12)),NOT(ISNUMBER('Schedule inputs'!$E12)),'Schedule inputs'!$E12&lt;'Schedule inputs'!$D12),"",IF('Schedule inputs'!$F12="Gate",IF(AND(C$8='Schedule inputs'!$D12,'Schedule inputs'!$D12='Schedule inputs'!$E12),"◆",""),IF(AND(C$8&gt;='Schedule inputs'!$D12,C$8&lt;='Schedule inputs'!$E12),1,"")))</x:f>
      </x:c>
      <x:c r="D13" s="59" t="str">
        <x:f>IF(OR(NOT(ISNUMBER('Schedule inputs'!$D12)),NOT(ISNUMBER('Schedule inputs'!$E12)),'Schedule inputs'!$E12&lt;'Schedule inputs'!$D12),"",IF('Schedule inputs'!$F12="Gate",IF(AND(D$8='Schedule inputs'!$D12,'Schedule inputs'!$D12='Schedule inputs'!$E12),"◆",""),IF(AND(D$8&gt;='Schedule inputs'!$D12,D$8&lt;='Schedule inputs'!$E12),1,"")))</x:f>
      </x:c>
      <x:c r="E13" s="59" t="str">
        <x:f>IF(OR(NOT(ISNUMBER('Schedule inputs'!$D12)),NOT(ISNUMBER('Schedule inputs'!$E12)),'Schedule inputs'!$E12&lt;'Schedule inputs'!$D12),"",IF('Schedule inputs'!$F12="Gate",IF(AND(E$8='Schedule inputs'!$D12,'Schedule inputs'!$D12='Schedule inputs'!$E12),"◆",""),IF(AND(E$8&gt;='Schedule inputs'!$D12,E$8&lt;='Schedule inputs'!$E12),1,"")))</x:f>
      </x:c>
      <x:c r="F13" s="59" t="str">
        <x:f>IF(OR(NOT(ISNUMBER('Schedule inputs'!$D12)),NOT(ISNUMBER('Schedule inputs'!$E12)),'Schedule inputs'!$E12&lt;'Schedule inputs'!$D12),"",IF('Schedule inputs'!$F12="Gate",IF(AND(F$8='Schedule inputs'!$D12,'Schedule inputs'!$D12='Schedule inputs'!$E12),"◆",""),IF(AND(F$8&gt;='Schedule inputs'!$D12,F$8&lt;='Schedule inputs'!$E12),1,"")))</x:f>
      </x:c>
      <x:c r="G13" s="59" t="str">
        <x:f>IF(OR(NOT(ISNUMBER('Schedule inputs'!$D12)),NOT(ISNUMBER('Schedule inputs'!$E12)),'Schedule inputs'!$E12&lt;'Schedule inputs'!$D12),"",IF('Schedule inputs'!$F12="Gate",IF(AND(G$8='Schedule inputs'!$D12,'Schedule inputs'!$D12='Schedule inputs'!$E12),"◆",""),IF(AND(G$8&gt;='Schedule inputs'!$D12,G$8&lt;='Schedule inputs'!$E12),1,"")))</x:f>
      </x:c>
      <x:c r="H13" s="59" t="str">
        <x:f>IF(OR(NOT(ISNUMBER('Schedule inputs'!$D12)),NOT(ISNUMBER('Schedule inputs'!$E12)),'Schedule inputs'!$E12&lt;'Schedule inputs'!$D12),"",IF('Schedule inputs'!$F12="Gate",IF(AND(H$8='Schedule inputs'!$D12,'Schedule inputs'!$D12='Schedule inputs'!$E12),"◆",""),IF(AND(H$8&gt;='Schedule inputs'!$D12,H$8&lt;='Schedule inputs'!$E12),1,"")))</x:f>
      </x:c>
      <x:c r="I13" s="59" t="str">
        <x:f>IF(OR(NOT(ISNUMBER('Schedule inputs'!$D12)),NOT(ISNUMBER('Schedule inputs'!$E12)),'Schedule inputs'!$E12&lt;'Schedule inputs'!$D12),"",IF('Schedule inputs'!$F12="Gate",IF(AND(I$8='Schedule inputs'!$D12,'Schedule inputs'!$D12='Schedule inputs'!$E12),"◆",""),IF(AND(I$8&gt;='Schedule inputs'!$D12,I$8&lt;='Schedule inputs'!$E12),1,"")))</x:f>
        <x:v>◆</x:v>
      </x:c>
      <x:c r="J13" s="59" t="str">
        <x:f>IF(OR(NOT(ISNUMBER('Schedule inputs'!$D12)),NOT(ISNUMBER('Schedule inputs'!$E12)),'Schedule inputs'!$E12&lt;'Schedule inputs'!$D12),"",IF('Schedule inputs'!$F12="Gate",IF(AND(J$8='Schedule inputs'!$D12,'Schedule inputs'!$D12='Schedule inputs'!$E12),"◆",""),IF(AND(J$8&gt;='Schedule inputs'!$D12,J$8&lt;='Schedule inputs'!$E12),1,"")))</x:f>
      </x:c>
      <x:c r="K13" s="59" t="str">
        <x:f>IF(OR(NOT(ISNUMBER('Schedule inputs'!$D12)),NOT(ISNUMBER('Schedule inputs'!$E12)),'Schedule inputs'!$E12&lt;'Schedule inputs'!$D12),"",IF('Schedule inputs'!$F12="Gate",IF(AND(K$8='Schedule inputs'!$D12,'Schedule inputs'!$D12='Schedule inputs'!$E12),"◆",""),IF(AND(K$8&gt;='Schedule inputs'!$D12,K$8&lt;='Schedule inputs'!$E12),1,"")))</x:f>
      </x:c>
      <x:c r="L13" s="59" t="str">
        <x:f>IF(OR(NOT(ISNUMBER('Schedule inputs'!$D12)),NOT(ISNUMBER('Schedule inputs'!$E12)),'Schedule inputs'!$E12&lt;'Schedule inputs'!$D12),"",IF('Schedule inputs'!$F12="Gate",IF(AND(L$8='Schedule inputs'!$D12,'Schedule inputs'!$D12='Schedule inputs'!$E12),"◆",""),IF(AND(L$8&gt;='Schedule inputs'!$D12,L$8&lt;='Schedule inputs'!$E12),1,"")))</x:f>
      </x:c>
      <x:c r="M13" s="59" t="str">
        <x:f>IF(OR(NOT(ISNUMBER('Schedule inputs'!$D12)),NOT(ISNUMBER('Schedule inputs'!$E12)),'Schedule inputs'!$E12&lt;'Schedule inputs'!$D12),"",IF('Schedule inputs'!$F12="Gate",IF(AND(M$8='Schedule inputs'!$D12,'Schedule inputs'!$D12='Schedule inputs'!$E12),"◆",""),IF(AND(M$8&gt;='Schedule inputs'!$D12,M$8&lt;='Schedule inputs'!$E12),1,"")))</x:f>
      </x:c>
      <x:c r="N13" s="59" t="str">
        <x:f>IF(OR(NOT(ISNUMBER('Schedule inputs'!$D12)),NOT(ISNUMBER('Schedule inputs'!$E12)),'Schedule inputs'!$E12&lt;'Schedule inputs'!$D12),"",IF('Schedule inputs'!$F12="Gate",IF(AND(N$8='Schedule inputs'!$D12,'Schedule inputs'!$D12='Schedule inputs'!$E12),"◆",""),IF(AND(N$8&gt;='Schedule inputs'!$D12,N$8&lt;='Schedule inputs'!$E12),1,"")))</x:f>
      </x:c>
      <x:c r="O13" s="59" t="str">
        <x:f>IF(OR(NOT(ISNUMBER('Schedule inputs'!$D12)),NOT(ISNUMBER('Schedule inputs'!$E12)),'Schedule inputs'!$E12&lt;'Schedule inputs'!$D12),"",IF('Schedule inputs'!$F12="Gate",IF(AND(O$8='Schedule inputs'!$D12,'Schedule inputs'!$D12='Schedule inputs'!$E12),"◆",""),IF(AND(O$8&gt;='Schedule inputs'!$D12,O$8&lt;='Schedule inputs'!$E12),1,"")))</x:f>
      </x:c>
      <x:c r="P13" s="59" t="str">
        <x:f>IF(OR(NOT(ISNUMBER('Schedule inputs'!$D12)),NOT(ISNUMBER('Schedule inputs'!$E12)),'Schedule inputs'!$E12&lt;'Schedule inputs'!$D12),"",IF('Schedule inputs'!$F12="Gate",IF(AND(P$8='Schedule inputs'!$D12,'Schedule inputs'!$D12='Schedule inputs'!$E12),"◆",""),IF(AND(P$8&gt;='Schedule inputs'!$D12,P$8&lt;='Schedule inputs'!$E12),1,"")))</x:f>
      </x:c>
      <x:c r="Q13" s="59" t="str">
        <x:f>IF(OR(NOT(ISNUMBER('Schedule inputs'!$D12)),NOT(ISNUMBER('Schedule inputs'!$E12)),'Schedule inputs'!$E12&lt;'Schedule inputs'!$D12),"",IF('Schedule inputs'!$F12="Gate",IF(AND(Q$8='Schedule inputs'!$D12,'Schedule inputs'!$D12='Schedule inputs'!$E12),"◆",""),IF(AND(Q$8&gt;='Schedule inputs'!$D12,Q$8&lt;='Schedule inputs'!$E12),1,"")))</x:f>
      </x:c>
      <x:c r="R13" s="59" t="str">
        <x:f>IF(OR(NOT(ISNUMBER('Schedule inputs'!$D12)),NOT(ISNUMBER('Schedule inputs'!$E12)),'Schedule inputs'!$E12&lt;'Schedule inputs'!$D12),"",IF('Schedule inputs'!$F12="Gate",IF(AND(R$8='Schedule inputs'!$D12,'Schedule inputs'!$D12='Schedule inputs'!$E12),"◆",""),IF(AND(R$8&gt;='Schedule inputs'!$D12,R$8&lt;='Schedule inputs'!$E12),1,"")))</x:f>
      </x:c>
      <x:c r="S13" s="59" t="str">
        <x:f>IF(OR(NOT(ISNUMBER('Schedule inputs'!$D12)),NOT(ISNUMBER('Schedule inputs'!$E12)),'Schedule inputs'!$E12&lt;'Schedule inputs'!$D12),"",IF('Schedule inputs'!$F12="Gate",IF(AND(S$8='Schedule inputs'!$D12,'Schedule inputs'!$D12='Schedule inputs'!$E12),"◆",""),IF(AND(S$8&gt;='Schedule inputs'!$D12,S$8&lt;='Schedule inputs'!$E12),1,"")))</x:f>
      </x:c>
      <x:c r="T13" s="59" t="str">
        <x:f>IF(OR(NOT(ISNUMBER('Schedule inputs'!$D12)),NOT(ISNUMBER('Schedule inputs'!$E12)),'Schedule inputs'!$E12&lt;'Schedule inputs'!$D12),"",IF('Schedule inputs'!$F12="Gate",IF(AND(T$8='Schedule inputs'!$D12,'Schedule inputs'!$D12='Schedule inputs'!$E12),"◆",""),IF(AND(T$8&gt;='Schedule inputs'!$D12,T$8&lt;='Schedule inputs'!$E12),1,"")))</x:f>
      </x:c>
      <x:c r="U13" s="59" t="str">
        <x:f>IF(OR(NOT(ISNUMBER('Schedule inputs'!$D12)),NOT(ISNUMBER('Schedule inputs'!$E12)),'Schedule inputs'!$E12&lt;'Schedule inputs'!$D12),"",IF('Schedule inputs'!$F12="Gate",IF(AND(U$8='Schedule inputs'!$D12,'Schedule inputs'!$D12='Schedule inputs'!$E12),"◆",""),IF(AND(U$8&gt;='Schedule inputs'!$D12,U$8&lt;='Schedule inputs'!$E12),1,"")))</x:f>
      </x:c>
      <x:c r="V13" s="59" t="str">
        <x:f>IF(OR(NOT(ISNUMBER('Schedule inputs'!$D12)),NOT(ISNUMBER('Schedule inputs'!$E12)),'Schedule inputs'!$E12&lt;'Schedule inputs'!$D12),"",IF('Schedule inputs'!$F12="Gate",IF(AND(V$8='Schedule inputs'!$D12,'Schedule inputs'!$D12='Schedule inputs'!$E12),"◆",""),IF(AND(V$8&gt;='Schedule inputs'!$D12,V$8&lt;='Schedule inputs'!$E12),1,"")))</x:f>
      </x:c>
      <x:c r="W13" s="59" t="str">
        <x:f>IF(OR(NOT(ISNUMBER('Schedule inputs'!$D12)),NOT(ISNUMBER('Schedule inputs'!$E12)),'Schedule inputs'!$E12&lt;'Schedule inputs'!$D12),"",IF('Schedule inputs'!$F12="Gate",IF(AND(W$8='Schedule inputs'!$D12,'Schedule inputs'!$D12='Schedule inputs'!$E12),"◆",""),IF(AND(W$8&gt;='Schedule inputs'!$D12,W$8&lt;='Schedule inputs'!$E12),1,"")))</x:f>
      </x:c>
      <x:c r="X13" s="59" t="str">
        <x:f>IF(OR(NOT(ISNUMBER('Schedule inputs'!$D12)),NOT(ISNUMBER('Schedule inputs'!$E12)),'Schedule inputs'!$E12&lt;'Schedule inputs'!$D12),"",IF('Schedule inputs'!$F12="Gate",IF(AND(X$8='Schedule inputs'!$D12,'Schedule inputs'!$D12='Schedule inputs'!$E12),"◆",""),IF(AND(X$8&gt;='Schedule inputs'!$D12,X$8&lt;='Schedule inputs'!$E12),1,"")))</x:f>
      </x:c>
      <x:c r="Y13" s="59" t="str">
        <x:f>IF(OR(NOT(ISNUMBER('Schedule inputs'!$D12)),NOT(ISNUMBER('Schedule inputs'!$E12)),'Schedule inputs'!$E12&lt;'Schedule inputs'!$D12),"",IF('Schedule inputs'!$F12="Gate",IF(AND(Y$8='Schedule inputs'!$D12,'Schedule inputs'!$D12='Schedule inputs'!$E12),"◆",""),IF(AND(Y$8&gt;='Schedule inputs'!$D12,Y$8&lt;='Schedule inputs'!$E12),1,"")))</x:f>
      </x:c>
      <x:c r="Z13" s="59" t="str">
        <x:f>IF(OR(NOT(ISNUMBER('Schedule inputs'!$D12)),NOT(ISNUMBER('Schedule inputs'!$E12)),'Schedule inputs'!$E12&lt;'Schedule inputs'!$D12),"",IF('Schedule inputs'!$F12="Gate",IF(AND(Z$8='Schedule inputs'!$D12,'Schedule inputs'!$D12='Schedule inputs'!$E12),"◆",""),IF(AND(Z$8&gt;='Schedule inputs'!$D12,Z$8&lt;='Schedule inputs'!$E12),1,"")))</x:f>
      </x:c>
      <x:c r="AA13" s="62" t="str">
        <x:f>IF(OR(NOT(ISNUMBER('Schedule inputs'!$D12)),NOT(ISNUMBER('Schedule inputs'!$E12)),'Schedule inputs'!$E12&lt;'Schedule inputs'!$D12),"",IF('Schedule inputs'!$F12="Gate",IF(AND(AA$8='Schedule inputs'!$D12,'Schedule inputs'!$D12='Schedule inputs'!$E12),"◆",""),IF(AND(AA$8&gt;='Schedule inputs'!$D12,AA$8&lt;='Schedule inputs'!$E12),1,"")))</x:f>
      </x:c>
      <x:c r="AB13" s="59" t="str">
        <x:f>IF(OR(NOT(ISNUMBER('Schedule inputs'!$D12)),NOT(ISNUMBER('Schedule inputs'!$E12)),'Schedule inputs'!$E12&lt;'Schedule inputs'!$D12),"",IF('Schedule inputs'!$F12="Gate",IF(AND(AB$8='Schedule inputs'!$D12,'Schedule inputs'!$D12='Schedule inputs'!$E12),"◆",""),IF(AND(AB$8&gt;='Schedule inputs'!$D12,AB$8&lt;='Schedule inputs'!$E12),1,"")))</x:f>
      </x:c>
      <x:c r="AC13" s="59" t="str">
        <x:f>IF(OR(NOT(ISNUMBER('Schedule inputs'!$D12)),NOT(ISNUMBER('Schedule inputs'!$E12)),'Schedule inputs'!$E12&lt;'Schedule inputs'!$D12),"",IF('Schedule inputs'!$F12="Gate",IF(AND(AC$8='Schedule inputs'!$D12,'Schedule inputs'!$D12='Schedule inputs'!$E12),"◆",""),IF(AND(AC$8&gt;='Schedule inputs'!$D12,AC$8&lt;='Schedule inputs'!$E12),1,"")))</x:f>
      </x:c>
      <x:c r="AD13" s="59" t="str">
        <x:f>IF(OR(NOT(ISNUMBER('Schedule inputs'!$D12)),NOT(ISNUMBER('Schedule inputs'!$E12)),'Schedule inputs'!$E12&lt;'Schedule inputs'!$D12),"",IF('Schedule inputs'!$F12="Gate",IF(AND(AD$8='Schedule inputs'!$D12,'Schedule inputs'!$D12='Schedule inputs'!$E12),"◆",""),IF(AND(AD$8&gt;='Schedule inputs'!$D12,AD$8&lt;='Schedule inputs'!$E12),1,"")))</x:f>
      </x:c>
      <x:c r="AE13" s="59" t="str">
        <x:f>IF(OR(NOT(ISNUMBER('Schedule inputs'!$D12)),NOT(ISNUMBER('Schedule inputs'!$E12)),'Schedule inputs'!$E12&lt;'Schedule inputs'!$D12),"",IF('Schedule inputs'!$F12="Gate",IF(AND(AE$8='Schedule inputs'!$D12,'Schedule inputs'!$D12='Schedule inputs'!$E12),"◆",""),IF(AND(AE$8&gt;='Schedule inputs'!$D12,AE$8&lt;='Schedule inputs'!$E12),1,"")))</x:f>
      </x:c>
      <x:c r="AF13" s="59" t="str">
        <x:f>IF(OR(NOT(ISNUMBER('Schedule inputs'!$D12)),NOT(ISNUMBER('Schedule inputs'!$E12)),'Schedule inputs'!$E12&lt;'Schedule inputs'!$D12),"",IF('Schedule inputs'!$F12="Gate",IF(AND(AF$8='Schedule inputs'!$D12,'Schedule inputs'!$D12='Schedule inputs'!$E12),"◆",""),IF(AND(AF$8&gt;='Schedule inputs'!$D12,AF$8&lt;='Schedule inputs'!$E12),1,"")))</x:f>
      </x:c>
      <x:c r="AG13" s="59" t="str">
        <x:f>IF(OR(NOT(ISNUMBER('Schedule inputs'!$D12)),NOT(ISNUMBER('Schedule inputs'!$E12)),'Schedule inputs'!$E12&lt;'Schedule inputs'!$D12),"",IF('Schedule inputs'!$F12="Gate",IF(AND(AG$8='Schedule inputs'!$D12,'Schedule inputs'!$D12='Schedule inputs'!$E12),"◆",""),IF(AND(AG$8&gt;='Schedule inputs'!$D12,AG$8&lt;='Schedule inputs'!$E12),1,"")))</x:f>
      </x:c>
      <x:c r="AH13" s="59" t="str">
        <x:f>IF(OR(NOT(ISNUMBER('Schedule inputs'!$D12)),NOT(ISNUMBER('Schedule inputs'!$E12)),'Schedule inputs'!$E12&lt;'Schedule inputs'!$D12),"",IF('Schedule inputs'!$F12="Gate",IF(AND(AH$8='Schedule inputs'!$D12,'Schedule inputs'!$D12='Schedule inputs'!$E12),"◆",""),IF(AND(AH$8&gt;='Schedule inputs'!$D12,AH$8&lt;='Schedule inputs'!$E12),1,"")))</x:f>
      </x:c>
      <x:c r="AI13" s="59" t="str">
        <x:f>IF(OR(NOT(ISNUMBER('Schedule inputs'!$D12)),NOT(ISNUMBER('Schedule inputs'!$E12)),'Schedule inputs'!$E12&lt;'Schedule inputs'!$D12),"",IF('Schedule inputs'!$F12="Gate",IF(AND(AI$8='Schedule inputs'!$D12,'Schedule inputs'!$D12='Schedule inputs'!$E12),"◆",""),IF(AND(AI$8&gt;='Schedule inputs'!$D12,AI$8&lt;='Schedule inputs'!$E12),1,"")))</x:f>
      </x:c>
    </x:row>
    <x:row r="14" ht="24" customHeight="1">
      <x:c r="A14" s="56" t="n">
        <x:f>'Schedule inputs'!A13</x:f>
        <x:v>6</x:v>
      </x:c>
      <x:c r="B14" s="56" t="str">
        <x:f>'Schedule inputs'!B13</x:f>
        <x:v>Layout, process and utility design</x:v>
      </x:c>
      <x:c r="C14" s="60" t="str">
        <x:f>IF(OR(NOT(ISNUMBER('Schedule inputs'!$D13)),NOT(ISNUMBER('Schedule inputs'!$E13)),'Schedule inputs'!$E13&lt;'Schedule inputs'!$D13),"",IF('Schedule inputs'!$F13="Gate",IF(AND(C$8='Schedule inputs'!$D13,'Schedule inputs'!$D13='Schedule inputs'!$E13),"◆",""),IF(AND(C$8&gt;='Schedule inputs'!$D13,C$8&lt;='Schedule inputs'!$E13),1,"")))</x:f>
      </x:c>
      <x:c r="D14" s="60" t="str">
        <x:f>IF(OR(NOT(ISNUMBER('Schedule inputs'!$D13)),NOT(ISNUMBER('Schedule inputs'!$E13)),'Schedule inputs'!$E13&lt;'Schedule inputs'!$D13),"",IF('Schedule inputs'!$F13="Gate",IF(AND(D$8='Schedule inputs'!$D13,'Schedule inputs'!$D13='Schedule inputs'!$E13),"◆",""),IF(AND(D$8&gt;='Schedule inputs'!$D13,D$8&lt;='Schedule inputs'!$E13),1,"")))</x:f>
      </x:c>
      <x:c r="E14" s="60" t="str">
        <x:f>IF(OR(NOT(ISNUMBER('Schedule inputs'!$D13)),NOT(ISNUMBER('Schedule inputs'!$E13)),'Schedule inputs'!$E13&lt;'Schedule inputs'!$D13),"",IF('Schedule inputs'!$F13="Gate",IF(AND(E$8='Schedule inputs'!$D13,'Schedule inputs'!$D13='Schedule inputs'!$E13),"◆",""),IF(AND(E$8&gt;='Schedule inputs'!$D13,E$8&lt;='Schedule inputs'!$E13),1,"")))</x:f>
      </x:c>
      <x:c r="F14" s="60" t="str">
        <x:f>IF(OR(NOT(ISNUMBER('Schedule inputs'!$D13)),NOT(ISNUMBER('Schedule inputs'!$E13)),'Schedule inputs'!$E13&lt;'Schedule inputs'!$D13),"",IF('Schedule inputs'!$F13="Gate",IF(AND(F$8='Schedule inputs'!$D13,'Schedule inputs'!$D13='Schedule inputs'!$E13),"◆",""),IF(AND(F$8&gt;='Schedule inputs'!$D13,F$8&lt;='Schedule inputs'!$E13),1,"")))</x:f>
      </x:c>
      <x:c r="G14" s="60" t="n">
        <x:f>IF(OR(NOT(ISNUMBER('Schedule inputs'!$D13)),NOT(ISNUMBER('Schedule inputs'!$E13)),'Schedule inputs'!$E13&lt;'Schedule inputs'!$D13),"",IF('Schedule inputs'!$F13="Gate",IF(AND(G$8='Schedule inputs'!$D13,'Schedule inputs'!$D13='Schedule inputs'!$E13),"◆",""),IF(AND(G$8&gt;='Schedule inputs'!$D13,G$8&lt;='Schedule inputs'!$E13),1,"")))</x:f>
        <x:v>1</x:v>
      </x:c>
      <x:c r="H14" s="60" t="n">
        <x:f>IF(OR(NOT(ISNUMBER('Schedule inputs'!$D13)),NOT(ISNUMBER('Schedule inputs'!$E13)),'Schedule inputs'!$E13&lt;'Schedule inputs'!$D13),"",IF('Schedule inputs'!$F13="Gate",IF(AND(H$8='Schedule inputs'!$D13,'Schedule inputs'!$D13='Schedule inputs'!$E13),"◆",""),IF(AND(H$8&gt;='Schedule inputs'!$D13,H$8&lt;='Schedule inputs'!$E13),1,"")))</x:f>
        <x:v>1</x:v>
      </x:c>
      <x:c r="I14" s="60" t="n">
        <x:f>IF(OR(NOT(ISNUMBER('Schedule inputs'!$D13)),NOT(ISNUMBER('Schedule inputs'!$E13)),'Schedule inputs'!$E13&lt;'Schedule inputs'!$D13),"",IF('Schedule inputs'!$F13="Gate",IF(AND(I$8='Schedule inputs'!$D13,'Schedule inputs'!$D13='Schedule inputs'!$E13),"◆",""),IF(AND(I$8&gt;='Schedule inputs'!$D13,I$8&lt;='Schedule inputs'!$E13),1,"")))</x:f>
        <x:v>1</x:v>
      </x:c>
      <x:c r="J14" s="60" t="n">
        <x:f>IF(OR(NOT(ISNUMBER('Schedule inputs'!$D13)),NOT(ISNUMBER('Schedule inputs'!$E13)),'Schedule inputs'!$E13&lt;'Schedule inputs'!$D13),"",IF('Schedule inputs'!$F13="Gate",IF(AND(J$8='Schedule inputs'!$D13,'Schedule inputs'!$D13='Schedule inputs'!$E13),"◆",""),IF(AND(J$8&gt;='Schedule inputs'!$D13,J$8&lt;='Schedule inputs'!$E13),1,"")))</x:f>
        <x:v>1</x:v>
      </x:c>
      <x:c r="K14" s="60" t="n">
        <x:f>IF(OR(NOT(ISNUMBER('Schedule inputs'!$D13)),NOT(ISNUMBER('Schedule inputs'!$E13)),'Schedule inputs'!$E13&lt;'Schedule inputs'!$D13),"",IF('Schedule inputs'!$F13="Gate",IF(AND(K$8='Schedule inputs'!$D13,'Schedule inputs'!$D13='Schedule inputs'!$E13),"◆",""),IF(AND(K$8&gt;='Schedule inputs'!$D13,K$8&lt;='Schedule inputs'!$E13),1,"")))</x:f>
        <x:v>1</x:v>
      </x:c>
      <x:c r="L14" s="60" t="n">
        <x:f>IF(OR(NOT(ISNUMBER('Schedule inputs'!$D13)),NOT(ISNUMBER('Schedule inputs'!$E13)),'Schedule inputs'!$E13&lt;'Schedule inputs'!$D13),"",IF('Schedule inputs'!$F13="Gate",IF(AND(L$8='Schedule inputs'!$D13,'Schedule inputs'!$D13='Schedule inputs'!$E13),"◆",""),IF(AND(L$8&gt;='Schedule inputs'!$D13,L$8&lt;='Schedule inputs'!$E13),1,"")))</x:f>
        <x:v>1</x:v>
      </x:c>
      <x:c r="M14" s="60" t="n">
        <x:f>IF(OR(NOT(ISNUMBER('Schedule inputs'!$D13)),NOT(ISNUMBER('Schedule inputs'!$E13)),'Schedule inputs'!$E13&lt;'Schedule inputs'!$D13),"",IF('Schedule inputs'!$F13="Gate",IF(AND(M$8='Schedule inputs'!$D13,'Schedule inputs'!$D13='Schedule inputs'!$E13),"◆",""),IF(AND(M$8&gt;='Schedule inputs'!$D13,M$8&lt;='Schedule inputs'!$E13),1,"")))</x:f>
        <x:v>1</x:v>
      </x:c>
      <x:c r="N14" s="60" t="str">
        <x:f>IF(OR(NOT(ISNUMBER('Schedule inputs'!$D13)),NOT(ISNUMBER('Schedule inputs'!$E13)),'Schedule inputs'!$E13&lt;'Schedule inputs'!$D13),"",IF('Schedule inputs'!$F13="Gate",IF(AND(N$8='Schedule inputs'!$D13,'Schedule inputs'!$D13='Schedule inputs'!$E13),"◆",""),IF(AND(N$8&gt;='Schedule inputs'!$D13,N$8&lt;='Schedule inputs'!$E13),1,"")))</x:f>
      </x:c>
      <x:c r="O14" s="60" t="str">
        <x:f>IF(OR(NOT(ISNUMBER('Schedule inputs'!$D13)),NOT(ISNUMBER('Schedule inputs'!$E13)),'Schedule inputs'!$E13&lt;'Schedule inputs'!$D13),"",IF('Schedule inputs'!$F13="Gate",IF(AND(O$8='Schedule inputs'!$D13,'Schedule inputs'!$D13='Schedule inputs'!$E13),"◆",""),IF(AND(O$8&gt;='Schedule inputs'!$D13,O$8&lt;='Schedule inputs'!$E13),1,"")))</x:f>
      </x:c>
      <x:c r="P14" s="60" t="str">
        <x:f>IF(OR(NOT(ISNUMBER('Schedule inputs'!$D13)),NOT(ISNUMBER('Schedule inputs'!$E13)),'Schedule inputs'!$E13&lt;'Schedule inputs'!$D13),"",IF('Schedule inputs'!$F13="Gate",IF(AND(P$8='Schedule inputs'!$D13,'Schedule inputs'!$D13='Schedule inputs'!$E13),"◆",""),IF(AND(P$8&gt;='Schedule inputs'!$D13,P$8&lt;='Schedule inputs'!$E13),1,"")))</x:f>
      </x:c>
      <x:c r="Q14" s="60" t="str">
        <x:f>IF(OR(NOT(ISNUMBER('Schedule inputs'!$D13)),NOT(ISNUMBER('Schedule inputs'!$E13)),'Schedule inputs'!$E13&lt;'Schedule inputs'!$D13),"",IF('Schedule inputs'!$F13="Gate",IF(AND(Q$8='Schedule inputs'!$D13,'Schedule inputs'!$D13='Schedule inputs'!$E13),"◆",""),IF(AND(Q$8&gt;='Schedule inputs'!$D13,Q$8&lt;='Schedule inputs'!$E13),1,"")))</x:f>
      </x:c>
      <x:c r="R14" s="60" t="str">
        <x:f>IF(OR(NOT(ISNUMBER('Schedule inputs'!$D13)),NOT(ISNUMBER('Schedule inputs'!$E13)),'Schedule inputs'!$E13&lt;'Schedule inputs'!$D13),"",IF('Schedule inputs'!$F13="Gate",IF(AND(R$8='Schedule inputs'!$D13,'Schedule inputs'!$D13='Schedule inputs'!$E13),"◆",""),IF(AND(R$8&gt;='Schedule inputs'!$D13,R$8&lt;='Schedule inputs'!$E13),1,"")))</x:f>
      </x:c>
      <x:c r="S14" s="60" t="str">
        <x:f>IF(OR(NOT(ISNUMBER('Schedule inputs'!$D13)),NOT(ISNUMBER('Schedule inputs'!$E13)),'Schedule inputs'!$E13&lt;'Schedule inputs'!$D13),"",IF('Schedule inputs'!$F13="Gate",IF(AND(S$8='Schedule inputs'!$D13,'Schedule inputs'!$D13='Schedule inputs'!$E13),"◆",""),IF(AND(S$8&gt;='Schedule inputs'!$D13,S$8&lt;='Schedule inputs'!$E13),1,"")))</x:f>
      </x:c>
      <x:c r="T14" s="60" t="str">
        <x:f>IF(OR(NOT(ISNUMBER('Schedule inputs'!$D13)),NOT(ISNUMBER('Schedule inputs'!$E13)),'Schedule inputs'!$E13&lt;'Schedule inputs'!$D13),"",IF('Schedule inputs'!$F13="Gate",IF(AND(T$8='Schedule inputs'!$D13,'Schedule inputs'!$D13='Schedule inputs'!$E13),"◆",""),IF(AND(T$8&gt;='Schedule inputs'!$D13,T$8&lt;='Schedule inputs'!$E13),1,"")))</x:f>
      </x:c>
      <x:c r="U14" s="60" t="str">
        <x:f>IF(OR(NOT(ISNUMBER('Schedule inputs'!$D13)),NOT(ISNUMBER('Schedule inputs'!$E13)),'Schedule inputs'!$E13&lt;'Schedule inputs'!$D13),"",IF('Schedule inputs'!$F13="Gate",IF(AND(U$8='Schedule inputs'!$D13,'Schedule inputs'!$D13='Schedule inputs'!$E13),"◆",""),IF(AND(U$8&gt;='Schedule inputs'!$D13,U$8&lt;='Schedule inputs'!$E13),1,"")))</x:f>
      </x:c>
      <x:c r="V14" s="60" t="str">
        <x:f>IF(OR(NOT(ISNUMBER('Schedule inputs'!$D13)),NOT(ISNUMBER('Schedule inputs'!$E13)),'Schedule inputs'!$E13&lt;'Schedule inputs'!$D13),"",IF('Schedule inputs'!$F13="Gate",IF(AND(V$8='Schedule inputs'!$D13,'Schedule inputs'!$D13='Schedule inputs'!$E13),"◆",""),IF(AND(V$8&gt;='Schedule inputs'!$D13,V$8&lt;='Schedule inputs'!$E13),1,"")))</x:f>
      </x:c>
      <x:c r="W14" s="60" t="str">
        <x:f>IF(OR(NOT(ISNUMBER('Schedule inputs'!$D13)),NOT(ISNUMBER('Schedule inputs'!$E13)),'Schedule inputs'!$E13&lt;'Schedule inputs'!$D13),"",IF('Schedule inputs'!$F13="Gate",IF(AND(W$8='Schedule inputs'!$D13,'Schedule inputs'!$D13='Schedule inputs'!$E13),"◆",""),IF(AND(W$8&gt;='Schedule inputs'!$D13,W$8&lt;='Schedule inputs'!$E13),1,"")))</x:f>
      </x:c>
      <x:c r="X14" s="60" t="str">
        <x:f>IF(OR(NOT(ISNUMBER('Schedule inputs'!$D13)),NOT(ISNUMBER('Schedule inputs'!$E13)),'Schedule inputs'!$E13&lt;'Schedule inputs'!$D13),"",IF('Schedule inputs'!$F13="Gate",IF(AND(X$8='Schedule inputs'!$D13,'Schedule inputs'!$D13='Schedule inputs'!$E13),"◆",""),IF(AND(X$8&gt;='Schedule inputs'!$D13,X$8&lt;='Schedule inputs'!$E13),1,"")))</x:f>
      </x:c>
      <x:c r="Y14" s="60" t="str">
        <x:f>IF(OR(NOT(ISNUMBER('Schedule inputs'!$D13)),NOT(ISNUMBER('Schedule inputs'!$E13)),'Schedule inputs'!$E13&lt;'Schedule inputs'!$D13),"",IF('Schedule inputs'!$F13="Gate",IF(AND(Y$8='Schedule inputs'!$D13,'Schedule inputs'!$D13='Schedule inputs'!$E13),"◆",""),IF(AND(Y$8&gt;='Schedule inputs'!$D13,Y$8&lt;='Schedule inputs'!$E13),1,"")))</x:f>
      </x:c>
      <x:c r="Z14" s="60" t="str">
        <x:f>IF(OR(NOT(ISNUMBER('Schedule inputs'!$D13)),NOT(ISNUMBER('Schedule inputs'!$E13)),'Schedule inputs'!$E13&lt;'Schedule inputs'!$D13),"",IF('Schedule inputs'!$F13="Gate",IF(AND(Z$8='Schedule inputs'!$D13,'Schedule inputs'!$D13='Schedule inputs'!$E13),"◆",""),IF(AND(Z$8&gt;='Schedule inputs'!$D13,Z$8&lt;='Schedule inputs'!$E13),1,"")))</x:f>
      </x:c>
      <x:c r="AA14" s="63" t="str">
        <x:f>IF(OR(NOT(ISNUMBER('Schedule inputs'!$D13)),NOT(ISNUMBER('Schedule inputs'!$E13)),'Schedule inputs'!$E13&lt;'Schedule inputs'!$D13),"",IF('Schedule inputs'!$F13="Gate",IF(AND(AA$8='Schedule inputs'!$D13,'Schedule inputs'!$D13='Schedule inputs'!$E13),"◆",""),IF(AND(AA$8&gt;='Schedule inputs'!$D13,AA$8&lt;='Schedule inputs'!$E13),1,"")))</x:f>
      </x:c>
      <x:c r="AB14" s="60" t="str">
        <x:f>IF(OR(NOT(ISNUMBER('Schedule inputs'!$D13)),NOT(ISNUMBER('Schedule inputs'!$E13)),'Schedule inputs'!$E13&lt;'Schedule inputs'!$D13),"",IF('Schedule inputs'!$F13="Gate",IF(AND(AB$8='Schedule inputs'!$D13,'Schedule inputs'!$D13='Schedule inputs'!$E13),"◆",""),IF(AND(AB$8&gt;='Schedule inputs'!$D13,AB$8&lt;='Schedule inputs'!$E13),1,"")))</x:f>
      </x:c>
      <x:c r="AC14" s="60" t="str">
        <x:f>IF(OR(NOT(ISNUMBER('Schedule inputs'!$D13)),NOT(ISNUMBER('Schedule inputs'!$E13)),'Schedule inputs'!$E13&lt;'Schedule inputs'!$D13),"",IF('Schedule inputs'!$F13="Gate",IF(AND(AC$8='Schedule inputs'!$D13,'Schedule inputs'!$D13='Schedule inputs'!$E13),"◆",""),IF(AND(AC$8&gt;='Schedule inputs'!$D13,AC$8&lt;='Schedule inputs'!$E13),1,"")))</x:f>
      </x:c>
      <x:c r="AD14" s="60" t="str">
        <x:f>IF(OR(NOT(ISNUMBER('Schedule inputs'!$D13)),NOT(ISNUMBER('Schedule inputs'!$E13)),'Schedule inputs'!$E13&lt;'Schedule inputs'!$D13),"",IF('Schedule inputs'!$F13="Gate",IF(AND(AD$8='Schedule inputs'!$D13,'Schedule inputs'!$D13='Schedule inputs'!$E13),"◆",""),IF(AND(AD$8&gt;='Schedule inputs'!$D13,AD$8&lt;='Schedule inputs'!$E13),1,"")))</x:f>
      </x:c>
      <x:c r="AE14" s="60" t="str">
        <x:f>IF(OR(NOT(ISNUMBER('Schedule inputs'!$D13)),NOT(ISNUMBER('Schedule inputs'!$E13)),'Schedule inputs'!$E13&lt;'Schedule inputs'!$D13),"",IF('Schedule inputs'!$F13="Gate",IF(AND(AE$8='Schedule inputs'!$D13,'Schedule inputs'!$D13='Schedule inputs'!$E13),"◆",""),IF(AND(AE$8&gt;='Schedule inputs'!$D13,AE$8&lt;='Schedule inputs'!$E13),1,"")))</x:f>
      </x:c>
      <x:c r="AF14" s="60" t="str">
        <x:f>IF(OR(NOT(ISNUMBER('Schedule inputs'!$D13)),NOT(ISNUMBER('Schedule inputs'!$E13)),'Schedule inputs'!$E13&lt;'Schedule inputs'!$D13),"",IF('Schedule inputs'!$F13="Gate",IF(AND(AF$8='Schedule inputs'!$D13,'Schedule inputs'!$D13='Schedule inputs'!$E13),"◆",""),IF(AND(AF$8&gt;='Schedule inputs'!$D13,AF$8&lt;='Schedule inputs'!$E13),1,"")))</x:f>
      </x:c>
      <x:c r="AG14" s="60" t="str">
        <x:f>IF(OR(NOT(ISNUMBER('Schedule inputs'!$D13)),NOT(ISNUMBER('Schedule inputs'!$E13)),'Schedule inputs'!$E13&lt;'Schedule inputs'!$D13),"",IF('Schedule inputs'!$F13="Gate",IF(AND(AG$8='Schedule inputs'!$D13,'Schedule inputs'!$D13='Schedule inputs'!$E13),"◆",""),IF(AND(AG$8&gt;='Schedule inputs'!$D13,AG$8&lt;='Schedule inputs'!$E13),1,"")))</x:f>
      </x:c>
      <x:c r="AH14" s="60" t="str">
        <x:f>IF(OR(NOT(ISNUMBER('Schedule inputs'!$D13)),NOT(ISNUMBER('Schedule inputs'!$E13)),'Schedule inputs'!$E13&lt;'Schedule inputs'!$D13),"",IF('Schedule inputs'!$F13="Gate",IF(AND(AH$8='Schedule inputs'!$D13,'Schedule inputs'!$D13='Schedule inputs'!$E13),"◆",""),IF(AND(AH$8&gt;='Schedule inputs'!$D13,AH$8&lt;='Schedule inputs'!$E13),1,"")))</x:f>
      </x:c>
      <x:c r="AI14" s="60" t="str">
        <x:f>IF(OR(NOT(ISNUMBER('Schedule inputs'!$D13)),NOT(ISNUMBER('Schedule inputs'!$E13)),'Schedule inputs'!$E13&lt;'Schedule inputs'!$D13),"",IF('Schedule inputs'!$F13="Gate",IF(AND(AI$8='Schedule inputs'!$D13,'Schedule inputs'!$D13='Schedule inputs'!$E13),"◆",""),IF(AND(AI$8&gt;='Schedule inputs'!$D13,AI$8&lt;='Schedule inputs'!$E13),1,"")))</x:f>
      </x:c>
    </x:row>
    <x:row r="15" ht="24" customHeight="1">
      <x:c r="A15" s="58" t="n">
        <x:f>'Schedule inputs'!A14</x:f>
        <x:v>7</x:v>
      </x:c>
      <x:c r="B15" s="58" t="str">
        <x:f>'Schedule inputs'!B14</x:f>
        <x:v>G2 - Scope and budget freeze</x:v>
      </x:c>
      <x:c r="C15" s="59" t="str">
        <x:f>IF(OR(NOT(ISNUMBER('Schedule inputs'!$D14)),NOT(ISNUMBER('Schedule inputs'!$E14)),'Schedule inputs'!$E14&lt;'Schedule inputs'!$D14),"",IF('Schedule inputs'!$F14="Gate",IF(AND(C$8='Schedule inputs'!$D14,'Schedule inputs'!$D14='Schedule inputs'!$E14),"◆",""),IF(AND(C$8&gt;='Schedule inputs'!$D14,C$8&lt;='Schedule inputs'!$E14),1,"")))</x:f>
      </x:c>
      <x:c r="D15" s="59" t="str">
        <x:f>IF(OR(NOT(ISNUMBER('Schedule inputs'!$D14)),NOT(ISNUMBER('Schedule inputs'!$E14)),'Schedule inputs'!$E14&lt;'Schedule inputs'!$D14),"",IF('Schedule inputs'!$F14="Gate",IF(AND(D$8='Schedule inputs'!$D14,'Schedule inputs'!$D14='Schedule inputs'!$E14),"◆",""),IF(AND(D$8&gt;='Schedule inputs'!$D14,D$8&lt;='Schedule inputs'!$E14),1,"")))</x:f>
      </x:c>
      <x:c r="E15" s="59" t="str">
        <x:f>IF(OR(NOT(ISNUMBER('Schedule inputs'!$D14)),NOT(ISNUMBER('Schedule inputs'!$E14)),'Schedule inputs'!$E14&lt;'Schedule inputs'!$D14),"",IF('Schedule inputs'!$F14="Gate",IF(AND(E$8='Schedule inputs'!$D14,'Schedule inputs'!$D14='Schedule inputs'!$E14),"◆",""),IF(AND(E$8&gt;='Schedule inputs'!$D14,E$8&lt;='Schedule inputs'!$E14),1,"")))</x:f>
      </x:c>
      <x:c r="F15" s="59" t="str">
        <x:f>IF(OR(NOT(ISNUMBER('Schedule inputs'!$D14)),NOT(ISNUMBER('Schedule inputs'!$E14)),'Schedule inputs'!$E14&lt;'Schedule inputs'!$D14),"",IF('Schedule inputs'!$F14="Gate",IF(AND(F$8='Schedule inputs'!$D14,'Schedule inputs'!$D14='Schedule inputs'!$E14),"◆",""),IF(AND(F$8&gt;='Schedule inputs'!$D14,F$8&lt;='Schedule inputs'!$E14),1,"")))</x:f>
      </x:c>
      <x:c r="G15" s="59" t="str">
        <x:f>IF(OR(NOT(ISNUMBER('Schedule inputs'!$D14)),NOT(ISNUMBER('Schedule inputs'!$E14)),'Schedule inputs'!$E14&lt;'Schedule inputs'!$D14),"",IF('Schedule inputs'!$F14="Gate",IF(AND(G$8='Schedule inputs'!$D14,'Schedule inputs'!$D14='Schedule inputs'!$E14),"◆",""),IF(AND(G$8&gt;='Schedule inputs'!$D14,G$8&lt;='Schedule inputs'!$E14),1,"")))</x:f>
      </x:c>
      <x:c r="H15" s="59" t="str">
        <x:f>IF(OR(NOT(ISNUMBER('Schedule inputs'!$D14)),NOT(ISNUMBER('Schedule inputs'!$E14)),'Schedule inputs'!$E14&lt;'Schedule inputs'!$D14),"",IF('Schedule inputs'!$F14="Gate",IF(AND(H$8='Schedule inputs'!$D14,'Schedule inputs'!$D14='Schedule inputs'!$E14),"◆",""),IF(AND(H$8&gt;='Schedule inputs'!$D14,H$8&lt;='Schedule inputs'!$E14),1,"")))</x:f>
      </x:c>
      <x:c r="I15" s="59" t="str">
        <x:f>IF(OR(NOT(ISNUMBER('Schedule inputs'!$D14)),NOT(ISNUMBER('Schedule inputs'!$E14)),'Schedule inputs'!$E14&lt;'Schedule inputs'!$D14),"",IF('Schedule inputs'!$F14="Gate",IF(AND(I$8='Schedule inputs'!$D14,'Schedule inputs'!$D14='Schedule inputs'!$E14),"◆",""),IF(AND(I$8&gt;='Schedule inputs'!$D14,I$8&lt;='Schedule inputs'!$E14),1,"")))</x:f>
      </x:c>
      <x:c r="J15" s="59" t="str">
        <x:f>IF(OR(NOT(ISNUMBER('Schedule inputs'!$D14)),NOT(ISNUMBER('Schedule inputs'!$E14)),'Schedule inputs'!$E14&lt;'Schedule inputs'!$D14),"",IF('Schedule inputs'!$F14="Gate",IF(AND(J$8='Schedule inputs'!$D14,'Schedule inputs'!$D14='Schedule inputs'!$E14),"◆",""),IF(AND(J$8&gt;='Schedule inputs'!$D14,J$8&lt;='Schedule inputs'!$E14),1,"")))</x:f>
      </x:c>
      <x:c r="K15" s="59" t="str">
        <x:f>IF(OR(NOT(ISNUMBER('Schedule inputs'!$D14)),NOT(ISNUMBER('Schedule inputs'!$E14)),'Schedule inputs'!$E14&lt;'Schedule inputs'!$D14),"",IF('Schedule inputs'!$F14="Gate",IF(AND(K$8='Schedule inputs'!$D14,'Schedule inputs'!$D14='Schedule inputs'!$E14),"◆",""),IF(AND(K$8&gt;='Schedule inputs'!$D14,K$8&lt;='Schedule inputs'!$E14),1,"")))</x:f>
      </x:c>
      <x:c r="L15" s="59" t="str">
        <x:f>IF(OR(NOT(ISNUMBER('Schedule inputs'!$D14)),NOT(ISNUMBER('Schedule inputs'!$E14)),'Schedule inputs'!$E14&lt;'Schedule inputs'!$D14),"",IF('Schedule inputs'!$F14="Gate",IF(AND(L$8='Schedule inputs'!$D14,'Schedule inputs'!$D14='Schedule inputs'!$E14),"◆",""),IF(AND(L$8&gt;='Schedule inputs'!$D14,L$8&lt;='Schedule inputs'!$E14),1,"")))</x:f>
      </x:c>
      <x:c r="M15" s="59" t="str">
        <x:f>IF(OR(NOT(ISNUMBER('Schedule inputs'!$D14)),NOT(ISNUMBER('Schedule inputs'!$E14)),'Schedule inputs'!$E14&lt;'Schedule inputs'!$D14),"",IF('Schedule inputs'!$F14="Gate",IF(AND(M$8='Schedule inputs'!$D14,'Schedule inputs'!$D14='Schedule inputs'!$E14),"◆",""),IF(AND(M$8&gt;='Schedule inputs'!$D14,M$8&lt;='Schedule inputs'!$E14),1,"")))</x:f>
        <x:v>◆</x:v>
      </x:c>
      <x:c r="N15" s="59" t="str">
        <x:f>IF(OR(NOT(ISNUMBER('Schedule inputs'!$D14)),NOT(ISNUMBER('Schedule inputs'!$E14)),'Schedule inputs'!$E14&lt;'Schedule inputs'!$D14),"",IF('Schedule inputs'!$F14="Gate",IF(AND(N$8='Schedule inputs'!$D14,'Schedule inputs'!$D14='Schedule inputs'!$E14),"◆",""),IF(AND(N$8&gt;='Schedule inputs'!$D14,N$8&lt;='Schedule inputs'!$E14),1,"")))</x:f>
      </x:c>
      <x:c r="O15" s="59" t="str">
        <x:f>IF(OR(NOT(ISNUMBER('Schedule inputs'!$D14)),NOT(ISNUMBER('Schedule inputs'!$E14)),'Schedule inputs'!$E14&lt;'Schedule inputs'!$D14),"",IF('Schedule inputs'!$F14="Gate",IF(AND(O$8='Schedule inputs'!$D14,'Schedule inputs'!$D14='Schedule inputs'!$E14),"◆",""),IF(AND(O$8&gt;='Schedule inputs'!$D14,O$8&lt;='Schedule inputs'!$E14),1,"")))</x:f>
      </x:c>
      <x:c r="P15" s="59" t="str">
        <x:f>IF(OR(NOT(ISNUMBER('Schedule inputs'!$D14)),NOT(ISNUMBER('Schedule inputs'!$E14)),'Schedule inputs'!$E14&lt;'Schedule inputs'!$D14),"",IF('Schedule inputs'!$F14="Gate",IF(AND(P$8='Schedule inputs'!$D14,'Schedule inputs'!$D14='Schedule inputs'!$E14),"◆",""),IF(AND(P$8&gt;='Schedule inputs'!$D14,P$8&lt;='Schedule inputs'!$E14),1,"")))</x:f>
      </x:c>
      <x:c r="Q15" s="59" t="str">
        <x:f>IF(OR(NOT(ISNUMBER('Schedule inputs'!$D14)),NOT(ISNUMBER('Schedule inputs'!$E14)),'Schedule inputs'!$E14&lt;'Schedule inputs'!$D14),"",IF('Schedule inputs'!$F14="Gate",IF(AND(Q$8='Schedule inputs'!$D14,'Schedule inputs'!$D14='Schedule inputs'!$E14),"◆",""),IF(AND(Q$8&gt;='Schedule inputs'!$D14,Q$8&lt;='Schedule inputs'!$E14),1,"")))</x:f>
      </x:c>
      <x:c r="R15" s="59" t="str">
        <x:f>IF(OR(NOT(ISNUMBER('Schedule inputs'!$D14)),NOT(ISNUMBER('Schedule inputs'!$E14)),'Schedule inputs'!$E14&lt;'Schedule inputs'!$D14),"",IF('Schedule inputs'!$F14="Gate",IF(AND(R$8='Schedule inputs'!$D14,'Schedule inputs'!$D14='Schedule inputs'!$E14),"◆",""),IF(AND(R$8&gt;='Schedule inputs'!$D14,R$8&lt;='Schedule inputs'!$E14),1,"")))</x:f>
      </x:c>
      <x:c r="S15" s="59" t="str">
        <x:f>IF(OR(NOT(ISNUMBER('Schedule inputs'!$D14)),NOT(ISNUMBER('Schedule inputs'!$E14)),'Schedule inputs'!$E14&lt;'Schedule inputs'!$D14),"",IF('Schedule inputs'!$F14="Gate",IF(AND(S$8='Schedule inputs'!$D14,'Schedule inputs'!$D14='Schedule inputs'!$E14),"◆",""),IF(AND(S$8&gt;='Schedule inputs'!$D14,S$8&lt;='Schedule inputs'!$E14),1,"")))</x:f>
      </x:c>
      <x:c r="T15" s="59" t="str">
        <x:f>IF(OR(NOT(ISNUMBER('Schedule inputs'!$D14)),NOT(ISNUMBER('Schedule inputs'!$E14)),'Schedule inputs'!$E14&lt;'Schedule inputs'!$D14),"",IF('Schedule inputs'!$F14="Gate",IF(AND(T$8='Schedule inputs'!$D14,'Schedule inputs'!$D14='Schedule inputs'!$E14),"◆",""),IF(AND(T$8&gt;='Schedule inputs'!$D14,T$8&lt;='Schedule inputs'!$E14),1,"")))</x:f>
      </x:c>
      <x:c r="U15" s="59" t="str">
        <x:f>IF(OR(NOT(ISNUMBER('Schedule inputs'!$D14)),NOT(ISNUMBER('Schedule inputs'!$E14)),'Schedule inputs'!$E14&lt;'Schedule inputs'!$D14),"",IF('Schedule inputs'!$F14="Gate",IF(AND(U$8='Schedule inputs'!$D14,'Schedule inputs'!$D14='Schedule inputs'!$E14),"◆",""),IF(AND(U$8&gt;='Schedule inputs'!$D14,U$8&lt;='Schedule inputs'!$E14),1,"")))</x:f>
      </x:c>
      <x:c r="V15" s="59" t="str">
        <x:f>IF(OR(NOT(ISNUMBER('Schedule inputs'!$D14)),NOT(ISNUMBER('Schedule inputs'!$E14)),'Schedule inputs'!$E14&lt;'Schedule inputs'!$D14),"",IF('Schedule inputs'!$F14="Gate",IF(AND(V$8='Schedule inputs'!$D14,'Schedule inputs'!$D14='Schedule inputs'!$E14),"◆",""),IF(AND(V$8&gt;='Schedule inputs'!$D14,V$8&lt;='Schedule inputs'!$E14),1,"")))</x:f>
      </x:c>
      <x:c r="W15" s="59" t="str">
        <x:f>IF(OR(NOT(ISNUMBER('Schedule inputs'!$D14)),NOT(ISNUMBER('Schedule inputs'!$E14)),'Schedule inputs'!$E14&lt;'Schedule inputs'!$D14),"",IF('Schedule inputs'!$F14="Gate",IF(AND(W$8='Schedule inputs'!$D14,'Schedule inputs'!$D14='Schedule inputs'!$E14),"◆",""),IF(AND(W$8&gt;='Schedule inputs'!$D14,W$8&lt;='Schedule inputs'!$E14),1,"")))</x:f>
      </x:c>
      <x:c r="X15" s="59" t="str">
        <x:f>IF(OR(NOT(ISNUMBER('Schedule inputs'!$D14)),NOT(ISNUMBER('Schedule inputs'!$E14)),'Schedule inputs'!$E14&lt;'Schedule inputs'!$D14),"",IF('Schedule inputs'!$F14="Gate",IF(AND(X$8='Schedule inputs'!$D14,'Schedule inputs'!$D14='Schedule inputs'!$E14),"◆",""),IF(AND(X$8&gt;='Schedule inputs'!$D14,X$8&lt;='Schedule inputs'!$E14),1,"")))</x:f>
      </x:c>
      <x:c r="Y15" s="59" t="str">
        <x:f>IF(OR(NOT(ISNUMBER('Schedule inputs'!$D14)),NOT(ISNUMBER('Schedule inputs'!$E14)),'Schedule inputs'!$E14&lt;'Schedule inputs'!$D14),"",IF('Schedule inputs'!$F14="Gate",IF(AND(Y$8='Schedule inputs'!$D14,'Schedule inputs'!$D14='Schedule inputs'!$E14),"◆",""),IF(AND(Y$8&gt;='Schedule inputs'!$D14,Y$8&lt;='Schedule inputs'!$E14),1,"")))</x:f>
      </x:c>
      <x:c r="Z15" s="59" t="str">
        <x:f>IF(OR(NOT(ISNUMBER('Schedule inputs'!$D14)),NOT(ISNUMBER('Schedule inputs'!$E14)),'Schedule inputs'!$E14&lt;'Schedule inputs'!$D14),"",IF('Schedule inputs'!$F14="Gate",IF(AND(Z$8='Schedule inputs'!$D14,'Schedule inputs'!$D14='Schedule inputs'!$E14),"◆",""),IF(AND(Z$8&gt;='Schedule inputs'!$D14,Z$8&lt;='Schedule inputs'!$E14),1,"")))</x:f>
      </x:c>
      <x:c r="AA15" s="62" t="str">
        <x:f>IF(OR(NOT(ISNUMBER('Schedule inputs'!$D14)),NOT(ISNUMBER('Schedule inputs'!$E14)),'Schedule inputs'!$E14&lt;'Schedule inputs'!$D14),"",IF('Schedule inputs'!$F14="Gate",IF(AND(AA$8='Schedule inputs'!$D14,'Schedule inputs'!$D14='Schedule inputs'!$E14),"◆",""),IF(AND(AA$8&gt;='Schedule inputs'!$D14,AA$8&lt;='Schedule inputs'!$E14),1,"")))</x:f>
      </x:c>
      <x:c r="AB15" s="59" t="str">
        <x:f>IF(OR(NOT(ISNUMBER('Schedule inputs'!$D14)),NOT(ISNUMBER('Schedule inputs'!$E14)),'Schedule inputs'!$E14&lt;'Schedule inputs'!$D14),"",IF('Schedule inputs'!$F14="Gate",IF(AND(AB$8='Schedule inputs'!$D14,'Schedule inputs'!$D14='Schedule inputs'!$E14),"◆",""),IF(AND(AB$8&gt;='Schedule inputs'!$D14,AB$8&lt;='Schedule inputs'!$E14),1,"")))</x:f>
      </x:c>
      <x:c r="AC15" s="59" t="str">
        <x:f>IF(OR(NOT(ISNUMBER('Schedule inputs'!$D14)),NOT(ISNUMBER('Schedule inputs'!$E14)),'Schedule inputs'!$E14&lt;'Schedule inputs'!$D14),"",IF('Schedule inputs'!$F14="Gate",IF(AND(AC$8='Schedule inputs'!$D14,'Schedule inputs'!$D14='Schedule inputs'!$E14),"◆",""),IF(AND(AC$8&gt;='Schedule inputs'!$D14,AC$8&lt;='Schedule inputs'!$E14),1,"")))</x:f>
      </x:c>
      <x:c r="AD15" s="59" t="str">
        <x:f>IF(OR(NOT(ISNUMBER('Schedule inputs'!$D14)),NOT(ISNUMBER('Schedule inputs'!$E14)),'Schedule inputs'!$E14&lt;'Schedule inputs'!$D14),"",IF('Schedule inputs'!$F14="Gate",IF(AND(AD$8='Schedule inputs'!$D14,'Schedule inputs'!$D14='Schedule inputs'!$E14),"◆",""),IF(AND(AD$8&gt;='Schedule inputs'!$D14,AD$8&lt;='Schedule inputs'!$E14),1,"")))</x:f>
      </x:c>
      <x:c r="AE15" s="59" t="str">
        <x:f>IF(OR(NOT(ISNUMBER('Schedule inputs'!$D14)),NOT(ISNUMBER('Schedule inputs'!$E14)),'Schedule inputs'!$E14&lt;'Schedule inputs'!$D14),"",IF('Schedule inputs'!$F14="Gate",IF(AND(AE$8='Schedule inputs'!$D14,'Schedule inputs'!$D14='Schedule inputs'!$E14),"◆",""),IF(AND(AE$8&gt;='Schedule inputs'!$D14,AE$8&lt;='Schedule inputs'!$E14),1,"")))</x:f>
      </x:c>
      <x:c r="AF15" s="59" t="str">
        <x:f>IF(OR(NOT(ISNUMBER('Schedule inputs'!$D14)),NOT(ISNUMBER('Schedule inputs'!$E14)),'Schedule inputs'!$E14&lt;'Schedule inputs'!$D14),"",IF('Schedule inputs'!$F14="Gate",IF(AND(AF$8='Schedule inputs'!$D14,'Schedule inputs'!$D14='Schedule inputs'!$E14),"◆",""),IF(AND(AF$8&gt;='Schedule inputs'!$D14,AF$8&lt;='Schedule inputs'!$E14),1,"")))</x:f>
      </x:c>
      <x:c r="AG15" s="59" t="str">
        <x:f>IF(OR(NOT(ISNUMBER('Schedule inputs'!$D14)),NOT(ISNUMBER('Schedule inputs'!$E14)),'Schedule inputs'!$E14&lt;'Schedule inputs'!$D14),"",IF('Schedule inputs'!$F14="Gate",IF(AND(AG$8='Schedule inputs'!$D14,'Schedule inputs'!$D14='Schedule inputs'!$E14),"◆",""),IF(AND(AG$8&gt;='Schedule inputs'!$D14,AG$8&lt;='Schedule inputs'!$E14),1,"")))</x:f>
      </x:c>
      <x:c r="AH15" s="59" t="str">
        <x:f>IF(OR(NOT(ISNUMBER('Schedule inputs'!$D14)),NOT(ISNUMBER('Schedule inputs'!$E14)),'Schedule inputs'!$E14&lt;'Schedule inputs'!$D14),"",IF('Schedule inputs'!$F14="Gate",IF(AND(AH$8='Schedule inputs'!$D14,'Schedule inputs'!$D14='Schedule inputs'!$E14),"◆",""),IF(AND(AH$8&gt;='Schedule inputs'!$D14,AH$8&lt;='Schedule inputs'!$E14),1,"")))</x:f>
      </x:c>
      <x:c r="AI15" s="59" t="str">
        <x:f>IF(OR(NOT(ISNUMBER('Schedule inputs'!$D14)),NOT(ISNUMBER('Schedule inputs'!$E14)),'Schedule inputs'!$E14&lt;'Schedule inputs'!$D14),"",IF('Schedule inputs'!$F14="Gate",IF(AND(AI$8='Schedule inputs'!$D14,'Schedule inputs'!$D14='Schedule inputs'!$E14),"◆",""),IF(AND(AI$8&gt;='Schedule inputs'!$D14,AI$8&lt;='Schedule inputs'!$E14),1,"")))</x:f>
      </x:c>
    </x:row>
    <x:row r="16" ht="24" customHeight="1">
      <x:c r="A16" s="56" t="n">
        <x:f>'Schedule inputs'!A15</x:f>
        <x:v>8</x:v>
      </x:c>
      <x:c r="B16" s="56" t="str">
        <x:f>'Schedule inputs'!B15</x:f>
        <x:v>Permits, fire and insurer reviews</x:v>
      </x:c>
      <x:c r="C16" s="60" t="str">
        <x:f>IF(OR(NOT(ISNUMBER('Schedule inputs'!$D15)),NOT(ISNUMBER('Schedule inputs'!$E15)),'Schedule inputs'!$E15&lt;'Schedule inputs'!$D15),"",IF('Schedule inputs'!$F15="Gate",IF(AND(C$8='Schedule inputs'!$D15,'Schedule inputs'!$D15='Schedule inputs'!$E15),"◆",""),IF(AND(C$8&gt;='Schedule inputs'!$D15,C$8&lt;='Schedule inputs'!$E15),1,"")))</x:f>
      </x:c>
      <x:c r="D16" s="60" t="str">
        <x:f>IF(OR(NOT(ISNUMBER('Schedule inputs'!$D15)),NOT(ISNUMBER('Schedule inputs'!$E15)),'Schedule inputs'!$E15&lt;'Schedule inputs'!$D15),"",IF('Schedule inputs'!$F15="Gate",IF(AND(D$8='Schedule inputs'!$D15,'Schedule inputs'!$D15='Schedule inputs'!$E15),"◆",""),IF(AND(D$8&gt;='Schedule inputs'!$D15,D$8&lt;='Schedule inputs'!$E15),1,"")))</x:f>
      </x:c>
      <x:c r="E16" s="60" t="str">
        <x:f>IF(OR(NOT(ISNUMBER('Schedule inputs'!$D15)),NOT(ISNUMBER('Schedule inputs'!$E15)),'Schedule inputs'!$E15&lt;'Schedule inputs'!$D15),"",IF('Schedule inputs'!$F15="Gate",IF(AND(E$8='Schedule inputs'!$D15,'Schedule inputs'!$D15='Schedule inputs'!$E15),"◆",""),IF(AND(E$8&gt;='Schedule inputs'!$D15,E$8&lt;='Schedule inputs'!$E15),1,"")))</x:f>
      </x:c>
      <x:c r="F16" s="60" t="str">
        <x:f>IF(OR(NOT(ISNUMBER('Schedule inputs'!$D15)),NOT(ISNUMBER('Schedule inputs'!$E15)),'Schedule inputs'!$E15&lt;'Schedule inputs'!$D15),"",IF('Schedule inputs'!$F15="Gate",IF(AND(F$8='Schedule inputs'!$D15,'Schedule inputs'!$D15='Schedule inputs'!$E15),"◆",""),IF(AND(F$8&gt;='Schedule inputs'!$D15,F$8&lt;='Schedule inputs'!$E15),1,"")))</x:f>
      </x:c>
      <x:c r="G16" s="60" t="str">
        <x:f>IF(OR(NOT(ISNUMBER('Schedule inputs'!$D15)),NOT(ISNUMBER('Schedule inputs'!$E15)),'Schedule inputs'!$E15&lt;'Schedule inputs'!$D15),"",IF('Schedule inputs'!$F15="Gate",IF(AND(G$8='Schedule inputs'!$D15,'Schedule inputs'!$D15='Schedule inputs'!$E15),"◆",""),IF(AND(G$8&gt;='Schedule inputs'!$D15,G$8&lt;='Schedule inputs'!$E15),1,"")))</x:f>
      </x:c>
      <x:c r="H16" s="60" t="str">
        <x:f>IF(OR(NOT(ISNUMBER('Schedule inputs'!$D15)),NOT(ISNUMBER('Schedule inputs'!$E15)),'Schedule inputs'!$E15&lt;'Schedule inputs'!$D15),"",IF('Schedule inputs'!$F15="Gate",IF(AND(H$8='Schedule inputs'!$D15,'Schedule inputs'!$D15='Schedule inputs'!$E15),"◆",""),IF(AND(H$8&gt;='Schedule inputs'!$D15,H$8&lt;='Schedule inputs'!$E15),1,"")))</x:f>
      </x:c>
      <x:c r="I16" s="60" t="str">
        <x:f>IF(OR(NOT(ISNUMBER('Schedule inputs'!$D15)),NOT(ISNUMBER('Schedule inputs'!$E15)),'Schedule inputs'!$E15&lt;'Schedule inputs'!$D15),"",IF('Schedule inputs'!$F15="Gate",IF(AND(I$8='Schedule inputs'!$D15,'Schedule inputs'!$D15='Schedule inputs'!$E15),"◆",""),IF(AND(I$8&gt;='Schedule inputs'!$D15,I$8&lt;='Schedule inputs'!$E15),1,"")))</x:f>
      </x:c>
      <x:c r="J16" s="60" t="str">
        <x:f>IF(OR(NOT(ISNUMBER('Schedule inputs'!$D15)),NOT(ISNUMBER('Schedule inputs'!$E15)),'Schedule inputs'!$E15&lt;'Schedule inputs'!$D15),"",IF('Schedule inputs'!$F15="Gate",IF(AND(J$8='Schedule inputs'!$D15,'Schedule inputs'!$D15='Schedule inputs'!$E15),"◆",""),IF(AND(J$8&gt;='Schedule inputs'!$D15,J$8&lt;='Schedule inputs'!$E15),1,"")))</x:f>
      </x:c>
      <x:c r="K16" s="60" t="str">
        <x:f>IF(OR(NOT(ISNUMBER('Schedule inputs'!$D15)),NOT(ISNUMBER('Schedule inputs'!$E15)),'Schedule inputs'!$E15&lt;'Schedule inputs'!$D15),"",IF('Schedule inputs'!$F15="Gate",IF(AND(K$8='Schedule inputs'!$D15,'Schedule inputs'!$D15='Schedule inputs'!$E15),"◆",""),IF(AND(K$8&gt;='Schedule inputs'!$D15,K$8&lt;='Schedule inputs'!$E15),1,"")))</x:f>
      </x:c>
      <x:c r="L16" s="60" t="str">
        <x:f>IF(OR(NOT(ISNUMBER('Schedule inputs'!$D15)),NOT(ISNUMBER('Schedule inputs'!$E15)),'Schedule inputs'!$E15&lt;'Schedule inputs'!$D15),"",IF('Schedule inputs'!$F15="Gate",IF(AND(L$8='Schedule inputs'!$D15,'Schedule inputs'!$D15='Schedule inputs'!$E15),"◆",""),IF(AND(L$8&gt;='Schedule inputs'!$D15,L$8&lt;='Schedule inputs'!$E15),1,"")))</x:f>
      </x:c>
      <x:c r="M16" s="60" t="n">
        <x:f>IF(OR(NOT(ISNUMBER('Schedule inputs'!$D15)),NOT(ISNUMBER('Schedule inputs'!$E15)),'Schedule inputs'!$E15&lt;'Schedule inputs'!$D15),"",IF('Schedule inputs'!$F15="Gate",IF(AND(M$8='Schedule inputs'!$D15,'Schedule inputs'!$D15='Schedule inputs'!$E15),"◆",""),IF(AND(M$8&gt;='Schedule inputs'!$D15,M$8&lt;='Schedule inputs'!$E15),1,"")))</x:f>
        <x:v>1</x:v>
      </x:c>
      <x:c r="N16" s="60" t="n">
        <x:f>IF(OR(NOT(ISNUMBER('Schedule inputs'!$D15)),NOT(ISNUMBER('Schedule inputs'!$E15)),'Schedule inputs'!$E15&lt;'Schedule inputs'!$D15),"",IF('Schedule inputs'!$F15="Gate",IF(AND(N$8='Schedule inputs'!$D15,'Schedule inputs'!$D15='Schedule inputs'!$E15),"◆",""),IF(AND(N$8&gt;='Schedule inputs'!$D15,N$8&lt;='Schedule inputs'!$E15),1,"")))</x:f>
        <x:v>1</x:v>
      </x:c>
      <x:c r="O16" s="60" t="n">
        <x:f>IF(OR(NOT(ISNUMBER('Schedule inputs'!$D15)),NOT(ISNUMBER('Schedule inputs'!$E15)),'Schedule inputs'!$E15&lt;'Schedule inputs'!$D15),"",IF('Schedule inputs'!$F15="Gate",IF(AND(O$8='Schedule inputs'!$D15,'Schedule inputs'!$D15='Schedule inputs'!$E15),"◆",""),IF(AND(O$8&gt;='Schedule inputs'!$D15,O$8&lt;='Schedule inputs'!$E15),1,"")))</x:f>
        <x:v>1</x:v>
      </x:c>
      <x:c r="P16" s="60" t="n">
        <x:f>IF(OR(NOT(ISNUMBER('Schedule inputs'!$D15)),NOT(ISNUMBER('Schedule inputs'!$E15)),'Schedule inputs'!$E15&lt;'Schedule inputs'!$D15),"",IF('Schedule inputs'!$F15="Gate",IF(AND(P$8='Schedule inputs'!$D15,'Schedule inputs'!$D15='Schedule inputs'!$E15),"◆",""),IF(AND(P$8&gt;='Schedule inputs'!$D15,P$8&lt;='Schedule inputs'!$E15),1,"")))</x:f>
        <x:v>1</x:v>
      </x:c>
      <x:c r="Q16" s="60" t="n">
        <x:f>IF(OR(NOT(ISNUMBER('Schedule inputs'!$D15)),NOT(ISNUMBER('Schedule inputs'!$E15)),'Schedule inputs'!$E15&lt;'Schedule inputs'!$D15),"",IF('Schedule inputs'!$F15="Gate",IF(AND(Q$8='Schedule inputs'!$D15,'Schedule inputs'!$D15='Schedule inputs'!$E15),"◆",""),IF(AND(Q$8&gt;='Schedule inputs'!$D15,Q$8&lt;='Schedule inputs'!$E15),1,"")))</x:f>
        <x:v>1</x:v>
      </x:c>
      <x:c r="R16" s="60" t="n">
        <x:f>IF(OR(NOT(ISNUMBER('Schedule inputs'!$D15)),NOT(ISNUMBER('Schedule inputs'!$E15)),'Schedule inputs'!$E15&lt;'Schedule inputs'!$D15),"",IF('Schedule inputs'!$F15="Gate",IF(AND(R$8='Schedule inputs'!$D15,'Schedule inputs'!$D15='Schedule inputs'!$E15),"◆",""),IF(AND(R$8&gt;='Schedule inputs'!$D15,R$8&lt;='Schedule inputs'!$E15),1,"")))</x:f>
        <x:v>1</x:v>
      </x:c>
      <x:c r="S16" s="60" t="n">
        <x:f>IF(OR(NOT(ISNUMBER('Schedule inputs'!$D15)),NOT(ISNUMBER('Schedule inputs'!$E15)),'Schedule inputs'!$E15&lt;'Schedule inputs'!$D15),"",IF('Schedule inputs'!$F15="Gate",IF(AND(S$8='Schedule inputs'!$D15,'Schedule inputs'!$D15='Schedule inputs'!$E15),"◆",""),IF(AND(S$8&gt;='Schedule inputs'!$D15,S$8&lt;='Schedule inputs'!$E15),1,"")))</x:f>
        <x:v>1</x:v>
      </x:c>
      <x:c r="T16" s="60" t="n">
        <x:f>IF(OR(NOT(ISNUMBER('Schedule inputs'!$D15)),NOT(ISNUMBER('Schedule inputs'!$E15)),'Schedule inputs'!$E15&lt;'Schedule inputs'!$D15),"",IF('Schedule inputs'!$F15="Gate",IF(AND(T$8='Schedule inputs'!$D15,'Schedule inputs'!$D15='Schedule inputs'!$E15),"◆",""),IF(AND(T$8&gt;='Schedule inputs'!$D15,T$8&lt;='Schedule inputs'!$E15),1,"")))</x:f>
        <x:v>1</x:v>
      </x:c>
      <x:c r="U16" s="60" t="n">
        <x:f>IF(OR(NOT(ISNUMBER('Schedule inputs'!$D15)),NOT(ISNUMBER('Schedule inputs'!$E15)),'Schedule inputs'!$E15&lt;'Schedule inputs'!$D15),"",IF('Schedule inputs'!$F15="Gate",IF(AND(U$8='Schedule inputs'!$D15,'Schedule inputs'!$D15='Schedule inputs'!$E15),"◆",""),IF(AND(U$8&gt;='Schedule inputs'!$D15,U$8&lt;='Schedule inputs'!$E15),1,"")))</x:f>
        <x:v>1</x:v>
      </x:c>
      <x:c r="V16" s="60" t="str">
        <x:f>IF(OR(NOT(ISNUMBER('Schedule inputs'!$D15)),NOT(ISNUMBER('Schedule inputs'!$E15)),'Schedule inputs'!$E15&lt;'Schedule inputs'!$D15),"",IF('Schedule inputs'!$F15="Gate",IF(AND(V$8='Schedule inputs'!$D15,'Schedule inputs'!$D15='Schedule inputs'!$E15),"◆",""),IF(AND(V$8&gt;='Schedule inputs'!$D15,V$8&lt;='Schedule inputs'!$E15),1,"")))</x:f>
      </x:c>
      <x:c r="W16" s="60" t="str">
        <x:f>IF(OR(NOT(ISNUMBER('Schedule inputs'!$D15)),NOT(ISNUMBER('Schedule inputs'!$E15)),'Schedule inputs'!$E15&lt;'Schedule inputs'!$D15),"",IF('Schedule inputs'!$F15="Gate",IF(AND(W$8='Schedule inputs'!$D15,'Schedule inputs'!$D15='Schedule inputs'!$E15),"◆",""),IF(AND(W$8&gt;='Schedule inputs'!$D15,W$8&lt;='Schedule inputs'!$E15),1,"")))</x:f>
      </x:c>
      <x:c r="X16" s="60" t="str">
        <x:f>IF(OR(NOT(ISNUMBER('Schedule inputs'!$D15)),NOT(ISNUMBER('Schedule inputs'!$E15)),'Schedule inputs'!$E15&lt;'Schedule inputs'!$D15),"",IF('Schedule inputs'!$F15="Gate",IF(AND(X$8='Schedule inputs'!$D15,'Schedule inputs'!$D15='Schedule inputs'!$E15),"◆",""),IF(AND(X$8&gt;='Schedule inputs'!$D15,X$8&lt;='Schedule inputs'!$E15),1,"")))</x:f>
      </x:c>
      <x:c r="Y16" s="60" t="str">
        <x:f>IF(OR(NOT(ISNUMBER('Schedule inputs'!$D15)),NOT(ISNUMBER('Schedule inputs'!$E15)),'Schedule inputs'!$E15&lt;'Schedule inputs'!$D15),"",IF('Schedule inputs'!$F15="Gate",IF(AND(Y$8='Schedule inputs'!$D15,'Schedule inputs'!$D15='Schedule inputs'!$E15),"◆",""),IF(AND(Y$8&gt;='Schedule inputs'!$D15,Y$8&lt;='Schedule inputs'!$E15),1,"")))</x:f>
      </x:c>
      <x:c r="Z16" s="60" t="str">
        <x:f>IF(OR(NOT(ISNUMBER('Schedule inputs'!$D15)),NOT(ISNUMBER('Schedule inputs'!$E15)),'Schedule inputs'!$E15&lt;'Schedule inputs'!$D15),"",IF('Schedule inputs'!$F15="Gate",IF(AND(Z$8='Schedule inputs'!$D15,'Schedule inputs'!$D15='Schedule inputs'!$E15),"◆",""),IF(AND(Z$8&gt;='Schedule inputs'!$D15,Z$8&lt;='Schedule inputs'!$E15),1,"")))</x:f>
      </x:c>
      <x:c r="AA16" s="63" t="str">
        <x:f>IF(OR(NOT(ISNUMBER('Schedule inputs'!$D15)),NOT(ISNUMBER('Schedule inputs'!$E15)),'Schedule inputs'!$E15&lt;'Schedule inputs'!$D15),"",IF('Schedule inputs'!$F15="Gate",IF(AND(AA$8='Schedule inputs'!$D15,'Schedule inputs'!$D15='Schedule inputs'!$E15),"◆",""),IF(AND(AA$8&gt;='Schedule inputs'!$D15,AA$8&lt;='Schedule inputs'!$E15),1,"")))</x:f>
      </x:c>
      <x:c r="AB16" s="60" t="str">
        <x:f>IF(OR(NOT(ISNUMBER('Schedule inputs'!$D15)),NOT(ISNUMBER('Schedule inputs'!$E15)),'Schedule inputs'!$E15&lt;'Schedule inputs'!$D15),"",IF('Schedule inputs'!$F15="Gate",IF(AND(AB$8='Schedule inputs'!$D15,'Schedule inputs'!$D15='Schedule inputs'!$E15),"◆",""),IF(AND(AB$8&gt;='Schedule inputs'!$D15,AB$8&lt;='Schedule inputs'!$E15),1,"")))</x:f>
      </x:c>
      <x:c r="AC16" s="60" t="str">
        <x:f>IF(OR(NOT(ISNUMBER('Schedule inputs'!$D15)),NOT(ISNUMBER('Schedule inputs'!$E15)),'Schedule inputs'!$E15&lt;'Schedule inputs'!$D15),"",IF('Schedule inputs'!$F15="Gate",IF(AND(AC$8='Schedule inputs'!$D15,'Schedule inputs'!$D15='Schedule inputs'!$E15),"◆",""),IF(AND(AC$8&gt;='Schedule inputs'!$D15,AC$8&lt;='Schedule inputs'!$E15),1,"")))</x:f>
      </x:c>
      <x:c r="AD16" s="60" t="str">
        <x:f>IF(OR(NOT(ISNUMBER('Schedule inputs'!$D15)),NOT(ISNUMBER('Schedule inputs'!$E15)),'Schedule inputs'!$E15&lt;'Schedule inputs'!$D15),"",IF('Schedule inputs'!$F15="Gate",IF(AND(AD$8='Schedule inputs'!$D15,'Schedule inputs'!$D15='Schedule inputs'!$E15),"◆",""),IF(AND(AD$8&gt;='Schedule inputs'!$D15,AD$8&lt;='Schedule inputs'!$E15),1,"")))</x:f>
      </x:c>
      <x:c r="AE16" s="60" t="str">
        <x:f>IF(OR(NOT(ISNUMBER('Schedule inputs'!$D15)),NOT(ISNUMBER('Schedule inputs'!$E15)),'Schedule inputs'!$E15&lt;'Schedule inputs'!$D15),"",IF('Schedule inputs'!$F15="Gate",IF(AND(AE$8='Schedule inputs'!$D15,'Schedule inputs'!$D15='Schedule inputs'!$E15),"◆",""),IF(AND(AE$8&gt;='Schedule inputs'!$D15,AE$8&lt;='Schedule inputs'!$E15),1,"")))</x:f>
      </x:c>
      <x:c r="AF16" s="60" t="str">
        <x:f>IF(OR(NOT(ISNUMBER('Schedule inputs'!$D15)),NOT(ISNUMBER('Schedule inputs'!$E15)),'Schedule inputs'!$E15&lt;'Schedule inputs'!$D15),"",IF('Schedule inputs'!$F15="Gate",IF(AND(AF$8='Schedule inputs'!$D15,'Schedule inputs'!$D15='Schedule inputs'!$E15),"◆",""),IF(AND(AF$8&gt;='Schedule inputs'!$D15,AF$8&lt;='Schedule inputs'!$E15),1,"")))</x:f>
      </x:c>
      <x:c r="AG16" s="60" t="str">
        <x:f>IF(OR(NOT(ISNUMBER('Schedule inputs'!$D15)),NOT(ISNUMBER('Schedule inputs'!$E15)),'Schedule inputs'!$E15&lt;'Schedule inputs'!$D15),"",IF('Schedule inputs'!$F15="Gate",IF(AND(AG$8='Schedule inputs'!$D15,'Schedule inputs'!$D15='Schedule inputs'!$E15),"◆",""),IF(AND(AG$8&gt;='Schedule inputs'!$D15,AG$8&lt;='Schedule inputs'!$E15),1,"")))</x:f>
      </x:c>
      <x:c r="AH16" s="60" t="str">
        <x:f>IF(OR(NOT(ISNUMBER('Schedule inputs'!$D15)),NOT(ISNUMBER('Schedule inputs'!$E15)),'Schedule inputs'!$E15&lt;'Schedule inputs'!$D15),"",IF('Schedule inputs'!$F15="Gate",IF(AND(AH$8='Schedule inputs'!$D15,'Schedule inputs'!$D15='Schedule inputs'!$E15),"◆",""),IF(AND(AH$8&gt;='Schedule inputs'!$D15,AH$8&lt;='Schedule inputs'!$E15),1,"")))</x:f>
      </x:c>
      <x:c r="AI16" s="60" t="str">
        <x:f>IF(OR(NOT(ISNUMBER('Schedule inputs'!$D15)),NOT(ISNUMBER('Schedule inputs'!$E15)),'Schedule inputs'!$E15&lt;'Schedule inputs'!$D15),"",IF('Schedule inputs'!$F15="Gate",IF(AND(AI$8='Schedule inputs'!$D15,'Schedule inputs'!$D15='Schedule inputs'!$E15),"◆",""),IF(AND(AI$8&gt;='Schedule inputs'!$D15,AI$8&lt;='Schedule inputs'!$E15),1,"")))</x:f>
      </x:c>
    </x:row>
    <x:row r="17" ht="24" customHeight="1">
      <x:c r="A17" s="54" t="n">
        <x:f>'Schedule inputs'!A16</x:f>
        <x:v>9</x:v>
      </x:c>
      <x:c r="B17" s="54" t="str">
        <x:f>'Schedule inputs'!B16</x:f>
        <x:v>Utility capacity and long-lead equipment</x:v>
      </x:c>
      <x:c r="C17" s="59" t="n">
        <x:f>IF(OR(NOT(ISNUMBER('Schedule inputs'!$D16)),NOT(ISNUMBER('Schedule inputs'!$E16)),'Schedule inputs'!$E16&lt;'Schedule inputs'!$D16),"",IF('Schedule inputs'!$F16="Gate",IF(AND(C$8='Schedule inputs'!$D16,'Schedule inputs'!$D16='Schedule inputs'!$E16),"◆",""),IF(AND(C$8&gt;='Schedule inputs'!$D16,C$8&lt;='Schedule inputs'!$E16),1,"")))</x:f>
        <x:v>1</x:v>
      </x:c>
      <x:c r="D17" s="59" t="n">
        <x:f>IF(OR(NOT(ISNUMBER('Schedule inputs'!$D16)),NOT(ISNUMBER('Schedule inputs'!$E16)),'Schedule inputs'!$E16&lt;'Schedule inputs'!$D16),"",IF('Schedule inputs'!$F16="Gate",IF(AND(D$8='Schedule inputs'!$D16,'Schedule inputs'!$D16='Schedule inputs'!$E16),"◆",""),IF(AND(D$8&gt;='Schedule inputs'!$D16,D$8&lt;='Schedule inputs'!$E16),1,"")))</x:f>
        <x:v>1</x:v>
      </x:c>
      <x:c r="E17" s="59" t="n">
        <x:f>IF(OR(NOT(ISNUMBER('Schedule inputs'!$D16)),NOT(ISNUMBER('Schedule inputs'!$E16)),'Schedule inputs'!$E16&lt;'Schedule inputs'!$D16),"",IF('Schedule inputs'!$F16="Gate",IF(AND(E$8='Schedule inputs'!$D16,'Schedule inputs'!$D16='Schedule inputs'!$E16),"◆",""),IF(AND(E$8&gt;='Schedule inputs'!$D16,E$8&lt;='Schedule inputs'!$E16),1,"")))</x:f>
        <x:v>1</x:v>
      </x:c>
      <x:c r="F17" s="59" t="n">
        <x:f>IF(OR(NOT(ISNUMBER('Schedule inputs'!$D16)),NOT(ISNUMBER('Schedule inputs'!$E16)),'Schedule inputs'!$E16&lt;'Schedule inputs'!$D16),"",IF('Schedule inputs'!$F16="Gate",IF(AND(F$8='Schedule inputs'!$D16,'Schedule inputs'!$D16='Schedule inputs'!$E16),"◆",""),IF(AND(F$8&gt;='Schedule inputs'!$D16,F$8&lt;='Schedule inputs'!$E16),1,"")))</x:f>
        <x:v>1</x:v>
      </x:c>
      <x:c r="G17" s="59" t="n">
        <x:f>IF(OR(NOT(ISNUMBER('Schedule inputs'!$D16)),NOT(ISNUMBER('Schedule inputs'!$E16)),'Schedule inputs'!$E16&lt;'Schedule inputs'!$D16),"",IF('Schedule inputs'!$F16="Gate",IF(AND(G$8='Schedule inputs'!$D16,'Schedule inputs'!$D16='Schedule inputs'!$E16),"◆",""),IF(AND(G$8&gt;='Schedule inputs'!$D16,G$8&lt;='Schedule inputs'!$E16),1,"")))</x:f>
        <x:v>1</x:v>
      </x:c>
      <x:c r="H17" s="59" t="n">
        <x:f>IF(OR(NOT(ISNUMBER('Schedule inputs'!$D16)),NOT(ISNUMBER('Schedule inputs'!$E16)),'Schedule inputs'!$E16&lt;'Schedule inputs'!$D16),"",IF('Schedule inputs'!$F16="Gate",IF(AND(H$8='Schedule inputs'!$D16,'Schedule inputs'!$D16='Schedule inputs'!$E16),"◆",""),IF(AND(H$8&gt;='Schedule inputs'!$D16,H$8&lt;='Schedule inputs'!$E16),1,"")))</x:f>
        <x:v>1</x:v>
      </x:c>
      <x:c r="I17" s="59" t="n">
        <x:f>IF(OR(NOT(ISNUMBER('Schedule inputs'!$D16)),NOT(ISNUMBER('Schedule inputs'!$E16)),'Schedule inputs'!$E16&lt;'Schedule inputs'!$D16),"",IF('Schedule inputs'!$F16="Gate",IF(AND(I$8='Schedule inputs'!$D16,'Schedule inputs'!$D16='Schedule inputs'!$E16),"◆",""),IF(AND(I$8&gt;='Schedule inputs'!$D16,I$8&lt;='Schedule inputs'!$E16),1,"")))</x:f>
        <x:v>1</x:v>
      </x:c>
      <x:c r="J17" s="59" t="n">
        <x:f>IF(OR(NOT(ISNUMBER('Schedule inputs'!$D16)),NOT(ISNUMBER('Schedule inputs'!$E16)),'Schedule inputs'!$E16&lt;'Schedule inputs'!$D16),"",IF('Schedule inputs'!$F16="Gate",IF(AND(J$8='Schedule inputs'!$D16,'Schedule inputs'!$D16='Schedule inputs'!$E16),"◆",""),IF(AND(J$8&gt;='Schedule inputs'!$D16,J$8&lt;='Schedule inputs'!$E16),1,"")))</x:f>
        <x:v>1</x:v>
      </x:c>
      <x:c r="K17" s="59" t="n">
        <x:f>IF(OR(NOT(ISNUMBER('Schedule inputs'!$D16)),NOT(ISNUMBER('Schedule inputs'!$E16)),'Schedule inputs'!$E16&lt;'Schedule inputs'!$D16),"",IF('Schedule inputs'!$F16="Gate",IF(AND(K$8='Schedule inputs'!$D16,'Schedule inputs'!$D16='Schedule inputs'!$E16),"◆",""),IF(AND(K$8&gt;='Schedule inputs'!$D16,K$8&lt;='Schedule inputs'!$E16),1,"")))</x:f>
        <x:v>1</x:v>
      </x:c>
      <x:c r="L17" s="59" t="n">
        <x:f>IF(OR(NOT(ISNUMBER('Schedule inputs'!$D16)),NOT(ISNUMBER('Schedule inputs'!$E16)),'Schedule inputs'!$E16&lt;'Schedule inputs'!$D16),"",IF('Schedule inputs'!$F16="Gate",IF(AND(L$8='Schedule inputs'!$D16,'Schedule inputs'!$D16='Schedule inputs'!$E16),"◆",""),IF(AND(L$8&gt;='Schedule inputs'!$D16,L$8&lt;='Schedule inputs'!$E16),1,"")))</x:f>
        <x:v>1</x:v>
      </x:c>
      <x:c r="M17" s="59" t="n">
        <x:f>IF(OR(NOT(ISNUMBER('Schedule inputs'!$D16)),NOT(ISNUMBER('Schedule inputs'!$E16)),'Schedule inputs'!$E16&lt;'Schedule inputs'!$D16),"",IF('Schedule inputs'!$F16="Gate",IF(AND(M$8='Schedule inputs'!$D16,'Schedule inputs'!$D16='Schedule inputs'!$E16),"◆",""),IF(AND(M$8&gt;='Schedule inputs'!$D16,M$8&lt;='Schedule inputs'!$E16),1,"")))</x:f>
        <x:v>1</x:v>
      </x:c>
      <x:c r="N17" s="59" t="n">
        <x:f>IF(OR(NOT(ISNUMBER('Schedule inputs'!$D16)),NOT(ISNUMBER('Schedule inputs'!$E16)),'Schedule inputs'!$E16&lt;'Schedule inputs'!$D16),"",IF('Schedule inputs'!$F16="Gate",IF(AND(N$8='Schedule inputs'!$D16,'Schedule inputs'!$D16='Schedule inputs'!$E16),"◆",""),IF(AND(N$8&gt;='Schedule inputs'!$D16,N$8&lt;='Schedule inputs'!$E16),1,"")))</x:f>
        <x:v>1</x:v>
      </x:c>
      <x:c r="O17" s="59" t="n">
        <x:f>IF(OR(NOT(ISNUMBER('Schedule inputs'!$D16)),NOT(ISNUMBER('Schedule inputs'!$E16)),'Schedule inputs'!$E16&lt;'Schedule inputs'!$D16),"",IF('Schedule inputs'!$F16="Gate",IF(AND(O$8='Schedule inputs'!$D16,'Schedule inputs'!$D16='Schedule inputs'!$E16),"◆",""),IF(AND(O$8&gt;='Schedule inputs'!$D16,O$8&lt;='Schedule inputs'!$E16),1,"")))</x:f>
        <x:v>1</x:v>
      </x:c>
      <x:c r="P17" s="59" t="n">
        <x:f>IF(OR(NOT(ISNUMBER('Schedule inputs'!$D16)),NOT(ISNUMBER('Schedule inputs'!$E16)),'Schedule inputs'!$E16&lt;'Schedule inputs'!$D16),"",IF('Schedule inputs'!$F16="Gate",IF(AND(P$8='Schedule inputs'!$D16,'Schedule inputs'!$D16='Schedule inputs'!$E16),"◆",""),IF(AND(P$8&gt;='Schedule inputs'!$D16,P$8&lt;='Schedule inputs'!$E16),1,"")))</x:f>
        <x:v>1</x:v>
      </x:c>
      <x:c r="Q17" s="59" t="n">
        <x:f>IF(OR(NOT(ISNUMBER('Schedule inputs'!$D16)),NOT(ISNUMBER('Schedule inputs'!$E16)),'Schedule inputs'!$E16&lt;'Schedule inputs'!$D16),"",IF('Schedule inputs'!$F16="Gate",IF(AND(Q$8='Schedule inputs'!$D16,'Schedule inputs'!$D16='Schedule inputs'!$E16),"◆",""),IF(AND(Q$8&gt;='Schedule inputs'!$D16,Q$8&lt;='Schedule inputs'!$E16),1,"")))</x:f>
        <x:v>1</x:v>
      </x:c>
      <x:c r="R17" s="59" t="n">
        <x:f>IF(OR(NOT(ISNUMBER('Schedule inputs'!$D16)),NOT(ISNUMBER('Schedule inputs'!$E16)),'Schedule inputs'!$E16&lt;'Schedule inputs'!$D16),"",IF('Schedule inputs'!$F16="Gate",IF(AND(R$8='Schedule inputs'!$D16,'Schedule inputs'!$D16='Schedule inputs'!$E16),"◆",""),IF(AND(R$8&gt;='Schedule inputs'!$D16,R$8&lt;='Schedule inputs'!$E16),1,"")))</x:f>
        <x:v>1</x:v>
      </x:c>
      <x:c r="S17" s="59" t="n">
        <x:f>IF(OR(NOT(ISNUMBER('Schedule inputs'!$D16)),NOT(ISNUMBER('Schedule inputs'!$E16)),'Schedule inputs'!$E16&lt;'Schedule inputs'!$D16),"",IF('Schedule inputs'!$F16="Gate",IF(AND(S$8='Schedule inputs'!$D16,'Schedule inputs'!$D16='Schedule inputs'!$E16),"◆",""),IF(AND(S$8&gt;='Schedule inputs'!$D16,S$8&lt;='Schedule inputs'!$E16),1,"")))</x:f>
        <x:v>1</x:v>
      </x:c>
      <x:c r="T17" s="59" t="n">
        <x:f>IF(OR(NOT(ISNUMBER('Schedule inputs'!$D16)),NOT(ISNUMBER('Schedule inputs'!$E16)),'Schedule inputs'!$E16&lt;'Schedule inputs'!$D16),"",IF('Schedule inputs'!$F16="Gate",IF(AND(T$8='Schedule inputs'!$D16,'Schedule inputs'!$D16='Schedule inputs'!$E16),"◆",""),IF(AND(T$8&gt;='Schedule inputs'!$D16,T$8&lt;='Schedule inputs'!$E16),1,"")))</x:f>
        <x:v>1</x:v>
      </x:c>
      <x:c r="U17" s="59" t="n">
        <x:f>IF(OR(NOT(ISNUMBER('Schedule inputs'!$D16)),NOT(ISNUMBER('Schedule inputs'!$E16)),'Schedule inputs'!$E16&lt;'Schedule inputs'!$D16),"",IF('Schedule inputs'!$F16="Gate",IF(AND(U$8='Schedule inputs'!$D16,'Schedule inputs'!$D16='Schedule inputs'!$E16),"◆",""),IF(AND(U$8&gt;='Schedule inputs'!$D16,U$8&lt;='Schedule inputs'!$E16),1,"")))</x:f>
        <x:v>1</x:v>
      </x:c>
      <x:c r="V17" s="59" t="n">
        <x:f>IF(OR(NOT(ISNUMBER('Schedule inputs'!$D16)),NOT(ISNUMBER('Schedule inputs'!$E16)),'Schedule inputs'!$E16&lt;'Schedule inputs'!$D16),"",IF('Schedule inputs'!$F16="Gate",IF(AND(V$8='Schedule inputs'!$D16,'Schedule inputs'!$D16='Schedule inputs'!$E16),"◆",""),IF(AND(V$8&gt;='Schedule inputs'!$D16,V$8&lt;='Schedule inputs'!$E16),1,"")))</x:f>
        <x:v>1</x:v>
      </x:c>
      <x:c r="W17" s="59" t="str">
        <x:f>IF(OR(NOT(ISNUMBER('Schedule inputs'!$D16)),NOT(ISNUMBER('Schedule inputs'!$E16)),'Schedule inputs'!$E16&lt;'Schedule inputs'!$D16),"",IF('Schedule inputs'!$F16="Gate",IF(AND(W$8='Schedule inputs'!$D16,'Schedule inputs'!$D16='Schedule inputs'!$E16),"◆",""),IF(AND(W$8&gt;='Schedule inputs'!$D16,W$8&lt;='Schedule inputs'!$E16),1,"")))</x:f>
      </x:c>
      <x:c r="X17" s="59" t="str">
        <x:f>IF(OR(NOT(ISNUMBER('Schedule inputs'!$D16)),NOT(ISNUMBER('Schedule inputs'!$E16)),'Schedule inputs'!$E16&lt;'Schedule inputs'!$D16),"",IF('Schedule inputs'!$F16="Gate",IF(AND(X$8='Schedule inputs'!$D16,'Schedule inputs'!$D16='Schedule inputs'!$E16),"◆",""),IF(AND(X$8&gt;='Schedule inputs'!$D16,X$8&lt;='Schedule inputs'!$E16),1,"")))</x:f>
      </x:c>
      <x:c r="Y17" s="59" t="str">
        <x:f>IF(OR(NOT(ISNUMBER('Schedule inputs'!$D16)),NOT(ISNUMBER('Schedule inputs'!$E16)),'Schedule inputs'!$E16&lt;'Schedule inputs'!$D16),"",IF('Schedule inputs'!$F16="Gate",IF(AND(Y$8='Schedule inputs'!$D16,'Schedule inputs'!$D16='Schedule inputs'!$E16),"◆",""),IF(AND(Y$8&gt;='Schedule inputs'!$D16,Y$8&lt;='Schedule inputs'!$E16),1,"")))</x:f>
      </x:c>
      <x:c r="Z17" s="59" t="str">
        <x:f>IF(OR(NOT(ISNUMBER('Schedule inputs'!$D16)),NOT(ISNUMBER('Schedule inputs'!$E16)),'Schedule inputs'!$E16&lt;'Schedule inputs'!$D16),"",IF('Schedule inputs'!$F16="Gate",IF(AND(Z$8='Schedule inputs'!$D16,'Schedule inputs'!$D16='Schedule inputs'!$E16),"◆",""),IF(AND(Z$8&gt;='Schedule inputs'!$D16,Z$8&lt;='Schedule inputs'!$E16),1,"")))</x:f>
      </x:c>
      <x:c r="AA17" s="62" t="str">
        <x:f>IF(OR(NOT(ISNUMBER('Schedule inputs'!$D16)),NOT(ISNUMBER('Schedule inputs'!$E16)),'Schedule inputs'!$E16&lt;'Schedule inputs'!$D16),"",IF('Schedule inputs'!$F16="Gate",IF(AND(AA$8='Schedule inputs'!$D16,'Schedule inputs'!$D16='Schedule inputs'!$E16),"◆",""),IF(AND(AA$8&gt;='Schedule inputs'!$D16,AA$8&lt;='Schedule inputs'!$E16),1,"")))</x:f>
      </x:c>
      <x:c r="AB17" s="59" t="str">
        <x:f>IF(OR(NOT(ISNUMBER('Schedule inputs'!$D16)),NOT(ISNUMBER('Schedule inputs'!$E16)),'Schedule inputs'!$E16&lt;'Schedule inputs'!$D16),"",IF('Schedule inputs'!$F16="Gate",IF(AND(AB$8='Schedule inputs'!$D16,'Schedule inputs'!$D16='Schedule inputs'!$E16),"◆",""),IF(AND(AB$8&gt;='Schedule inputs'!$D16,AB$8&lt;='Schedule inputs'!$E16),1,"")))</x:f>
      </x:c>
      <x:c r="AC17" s="59" t="str">
        <x:f>IF(OR(NOT(ISNUMBER('Schedule inputs'!$D16)),NOT(ISNUMBER('Schedule inputs'!$E16)),'Schedule inputs'!$E16&lt;'Schedule inputs'!$D16),"",IF('Schedule inputs'!$F16="Gate",IF(AND(AC$8='Schedule inputs'!$D16,'Schedule inputs'!$D16='Schedule inputs'!$E16),"◆",""),IF(AND(AC$8&gt;='Schedule inputs'!$D16,AC$8&lt;='Schedule inputs'!$E16),1,"")))</x:f>
      </x:c>
      <x:c r="AD17" s="59" t="str">
        <x:f>IF(OR(NOT(ISNUMBER('Schedule inputs'!$D16)),NOT(ISNUMBER('Schedule inputs'!$E16)),'Schedule inputs'!$E16&lt;'Schedule inputs'!$D16),"",IF('Schedule inputs'!$F16="Gate",IF(AND(AD$8='Schedule inputs'!$D16,'Schedule inputs'!$D16='Schedule inputs'!$E16),"◆",""),IF(AND(AD$8&gt;='Schedule inputs'!$D16,AD$8&lt;='Schedule inputs'!$E16),1,"")))</x:f>
      </x:c>
      <x:c r="AE17" s="59" t="str">
        <x:f>IF(OR(NOT(ISNUMBER('Schedule inputs'!$D16)),NOT(ISNUMBER('Schedule inputs'!$E16)),'Schedule inputs'!$E16&lt;'Schedule inputs'!$D16),"",IF('Schedule inputs'!$F16="Gate",IF(AND(AE$8='Schedule inputs'!$D16,'Schedule inputs'!$D16='Schedule inputs'!$E16),"◆",""),IF(AND(AE$8&gt;='Schedule inputs'!$D16,AE$8&lt;='Schedule inputs'!$E16),1,"")))</x:f>
      </x:c>
      <x:c r="AF17" s="59" t="str">
        <x:f>IF(OR(NOT(ISNUMBER('Schedule inputs'!$D16)),NOT(ISNUMBER('Schedule inputs'!$E16)),'Schedule inputs'!$E16&lt;'Schedule inputs'!$D16),"",IF('Schedule inputs'!$F16="Gate",IF(AND(AF$8='Schedule inputs'!$D16,'Schedule inputs'!$D16='Schedule inputs'!$E16),"◆",""),IF(AND(AF$8&gt;='Schedule inputs'!$D16,AF$8&lt;='Schedule inputs'!$E16),1,"")))</x:f>
      </x:c>
      <x:c r="AG17" s="59" t="str">
        <x:f>IF(OR(NOT(ISNUMBER('Schedule inputs'!$D16)),NOT(ISNUMBER('Schedule inputs'!$E16)),'Schedule inputs'!$E16&lt;'Schedule inputs'!$D16),"",IF('Schedule inputs'!$F16="Gate",IF(AND(AG$8='Schedule inputs'!$D16,'Schedule inputs'!$D16='Schedule inputs'!$E16),"◆",""),IF(AND(AG$8&gt;='Schedule inputs'!$D16,AG$8&lt;='Schedule inputs'!$E16),1,"")))</x:f>
      </x:c>
      <x:c r="AH17" s="59" t="str">
        <x:f>IF(OR(NOT(ISNUMBER('Schedule inputs'!$D16)),NOT(ISNUMBER('Schedule inputs'!$E16)),'Schedule inputs'!$E16&lt;'Schedule inputs'!$D16),"",IF('Schedule inputs'!$F16="Gate",IF(AND(AH$8='Schedule inputs'!$D16,'Schedule inputs'!$D16='Schedule inputs'!$E16),"◆",""),IF(AND(AH$8&gt;='Schedule inputs'!$D16,AH$8&lt;='Schedule inputs'!$E16),1,"")))</x:f>
      </x:c>
      <x:c r="AI17" s="59" t="str">
        <x:f>IF(OR(NOT(ISNUMBER('Schedule inputs'!$D16)),NOT(ISNUMBER('Schedule inputs'!$E16)),'Schedule inputs'!$E16&lt;'Schedule inputs'!$D16),"",IF('Schedule inputs'!$F16="Gate",IF(AND(AI$8='Schedule inputs'!$D16,'Schedule inputs'!$D16='Schedule inputs'!$E16),"◆",""),IF(AND(AI$8&gt;='Schedule inputs'!$D16,AI$8&lt;='Schedule inputs'!$E16),1,"")))</x:f>
      </x:c>
    </x:row>
    <x:row r="18" ht="24" customHeight="1">
      <x:c r="A18" s="56" t="n">
        <x:f>'Schedule inputs'!A17</x:f>
        <x:v>10</x:v>
      </x:c>
      <x:c r="B18" s="56" t="str">
        <x:f>'Schedule inputs'!B17</x:f>
        <x:v>Racks and equipment procurement</x:v>
      </x:c>
      <x:c r="C18" s="60" t="str">
        <x:f>IF(OR(NOT(ISNUMBER('Schedule inputs'!$D17)),NOT(ISNUMBER('Schedule inputs'!$E17)),'Schedule inputs'!$E17&lt;'Schedule inputs'!$D17),"",IF('Schedule inputs'!$F17="Gate",IF(AND(C$8='Schedule inputs'!$D17,'Schedule inputs'!$D17='Schedule inputs'!$E17),"◆",""),IF(AND(C$8&gt;='Schedule inputs'!$D17,C$8&lt;='Schedule inputs'!$E17),1,"")))</x:f>
      </x:c>
      <x:c r="D18" s="60" t="str">
        <x:f>IF(OR(NOT(ISNUMBER('Schedule inputs'!$D17)),NOT(ISNUMBER('Schedule inputs'!$E17)),'Schedule inputs'!$E17&lt;'Schedule inputs'!$D17),"",IF('Schedule inputs'!$F17="Gate",IF(AND(D$8='Schedule inputs'!$D17,'Schedule inputs'!$D17='Schedule inputs'!$E17),"◆",""),IF(AND(D$8&gt;='Schedule inputs'!$D17,D$8&lt;='Schedule inputs'!$E17),1,"")))</x:f>
      </x:c>
      <x:c r="E18" s="60" t="str">
        <x:f>IF(OR(NOT(ISNUMBER('Schedule inputs'!$D17)),NOT(ISNUMBER('Schedule inputs'!$E17)),'Schedule inputs'!$E17&lt;'Schedule inputs'!$D17),"",IF('Schedule inputs'!$F17="Gate",IF(AND(E$8='Schedule inputs'!$D17,'Schedule inputs'!$D17='Schedule inputs'!$E17),"◆",""),IF(AND(E$8&gt;='Schedule inputs'!$D17,E$8&lt;='Schedule inputs'!$E17),1,"")))</x:f>
      </x:c>
      <x:c r="F18" s="60" t="str">
        <x:f>IF(OR(NOT(ISNUMBER('Schedule inputs'!$D17)),NOT(ISNUMBER('Schedule inputs'!$E17)),'Schedule inputs'!$E17&lt;'Schedule inputs'!$D17),"",IF('Schedule inputs'!$F17="Gate",IF(AND(F$8='Schedule inputs'!$D17,'Schedule inputs'!$D17='Schedule inputs'!$E17),"◆",""),IF(AND(F$8&gt;='Schedule inputs'!$D17,F$8&lt;='Schedule inputs'!$E17),1,"")))</x:f>
      </x:c>
      <x:c r="G18" s="60" t="str">
        <x:f>IF(OR(NOT(ISNUMBER('Schedule inputs'!$D17)),NOT(ISNUMBER('Schedule inputs'!$E17)),'Schedule inputs'!$E17&lt;'Schedule inputs'!$D17),"",IF('Schedule inputs'!$F17="Gate",IF(AND(G$8='Schedule inputs'!$D17,'Schedule inputs'!$D17='Schedule inputs'!$E17),"◆",""),IF(AND(G$8&gt;='Schedule inputs'!$D17,G$8&lt;='Schedule inputs'!$E17),1,"")))</x:f>
      </x:c>
      <x:c r="H18" s="60" t="str">
        <x:f>IF(OR(NOT(ISNUMBER('Schedule inputs'!$D17)),NOT(ISNUMBER('Schedule inputs'!$E17)),'Schedule inputs'!$E17&lt;'Schedule inputs'!$D17),"",IF('Schedule inputs'!$F17="Gate",IF(AND(H$8='Schedule inputs'!$D17,'Schedule inputs'!$D17='Schedule inputs'!$E17),"◆",""),IF(AND(H$8&gt;='Schedule inputs'!$D17,H$8&lt;='Schedule inputs'!$E17),1,"")))</x:f>
      </x:c>
      <x:c r="I18" s="60" t="str">
        <x:f>IF(OR(NOT(ISNUMBER('Schedule inputs'!$D17)),NOT(ISNUMBER('Schedule inputs'!$E17)),'Schedule inputs'!$E17&lt;'Schedule inputs'!$D17),"",IF('Schedule inputs'!$F17="Gate",IF(AND(I$8='Schedule inputs'!$D17,'Schedule inputs'!$D17='Schedule inputs'!$E17),"◆",""),IF(AND(I$8&gt;='Schedule inputs'!$D17,I$8&lt;='Schedule inputs'!$E17),1,"")))</x:f>
      </x:c>
      <x:c r="J18" s="60" t="str">
        <x:f>IF(OR(NOT(ISNUMBER('Schedule inputs'!$D17)),NOT(ISNUMBER('Schedule inputs'!$E17)),'Schedule inputs'!$E17&lt;'Schedule inputs'!$D17),"",IF('Schedule inputs'!$F17="Gate",IF(AND(J$8='Schedule inputs'!$D17,'Schedule inputs'!$D17='Schedule inputs'!$E17),"◆",""),IF(AND(J$8&gt;='Schedule inputs'!$D17,J$8&lt;='Schedule inputs'!$E17),1,"")))</x:f>
      </x:c>
      <x:c r="K18" s="60" t="str">
        <x:f>IF(OR(NOT(ISNUMBER('Schedule inputs'!$D17)),NOT(ISNUMBER('Schedule inputs'!$E17)),'Schedule inputs'!$E17&lt;'Schedule inputs'!$D17),"",IF('Schedule inputs'!$F17="Gate",IF(AND(K$8='Schedule inputs'!$D17,'Schedule inputs'!$D17='Schedule inputs'!$E17),"◆",""),IF(AND(K$8&gt;='Schedule inputs'!$D17,K$8&lt;='Schedule inputs'!$E17),1,"")))</x:f>
      </x:c>
      <x:c r="L18" s="60" t="str">
        <x:f>IF(OR(NOT(ISNUMBER('Schedule inputs'!$D17)),NOT(ISNUMBER('Schedule inputs'!$E17)),'Schedule inputs'!$E17&lt;'Schedule inputs'!$D17),"",IF('Schedule inputs'!$F17="Gate",IF(AND(L$8='Schedule inputs'!$D17,'Schedule inputs'!$D17='Schedule inputs'!$E17),"◆",""),IF(AND(L$8&gt;='Schedule inputs'!$D17,L$8&lt;='Schedule inputs'!$E17),1,"")))</x:f>
      </x:c>
      <x:c r="M18" s="60" t="n">
        <x:f>IF(OR(NOT(ISNUMBER('Schedule inputs'!$D17)),NOT(ISNUMBER('Schedule inputs'!$E17)),'Schedule inputs'!$E17&lt;'Schedule inputs'!$D17),"",IF('Schedule inputs'!$F17="Gate",IF(AND(M$8='Schedule inputs'!$D17,'Schedule inputs'!$D17='Schedule inputs'!$E17),"◆",""),IF(AND(M$8&gt;='Schedule inputs'!$D17,M$8&lt;='Schedule inputs'!$E17),1,"")))</x:f>
        <x:v>1</x:v>
      </x:c>
      <x:c r="N18" s="60" t="n">
        <x:f>IF(OR(NOT(ISNUMBER('Schedule inputs'!$D17)),NOT(ISNUMBER('Schedule inputs'!$E17)),'Schedule inputs'!$E17&lt;'Schedule inputs'!$D17),"",IF('Schedule inputs'!$F17="Gate",IF(AND(N$8='Schedule inputs'!$D17,'Schedule inputs'!$D17='Schedule inputs'!$E17),"◆",""),IF(AND(N$8&gt;='Schedule inputs'!$D17,N$8&lt;='Schedule inputs'!$E17),1,"")))</x:f>
        <x:v>1</x:v>
      </x:c>
      <x:c r="O18" s="60" t="n">
        <x:f>IF(OR(NOT(ISNUMBER('Schedule inputs'!$D17)),NOT(ISNUMBER('Schedule inputs'!$E17)),'Schedule inputs'!$E17&lt;'Schedule inputs'!$D17),"",IF('Schedule inputs'!$F17="Gate",IF(AND(O$8='Schedule inputs'!$D17,'Schedule inputs'!$D17='Schedule inputs'!$E17),"◆",""),IF(AND(O$8&gt;='Schedule inputs'!$D17,O$8&lt;='Schedule inputs'!$E17),1,"")))</x:f>
        <x:v>1</x:v>
      </x:c>
      <x:c r="P18" s="60" t="n">
        <x:f>IF(OR(NOT(ISNUMBER('Schedule inputs'!$D17)),NOT(ISNUMBER('Schedule inputs'!$E17)),'Schedule inputs'!$E17&lt;'Schedule inputs'!$D17),"",IF('Schedule inputs'!$F17="Gate",IF(AND(P$8='Schedule inputs'!$D17,'Schedule inputs'!$D17='Schedule inputs'!$E17),"◆",""),IF(AND(P$8&gt;='Schedule inputs'!$D17,P$8&lt;='Schedule inputs'!$E17),1,"")))</x:f>
        <x:v>1</x:v>
      </x:c>
      <x:c r="Q18" s="60" t="n">
        <x:f>IF(OR(NOT(ISNUMBER('Schedule inputs'!$D17)),NOT(ISNUMBER('Schedule inputs'!$E17)),'Schedule inputs'!$E17&lt;'Schedule inputs'!$D17),"",IF('Schedule inputs'!$F17="Gate",IF(AND(Q$8='Schedule inputs'!$D17,'Schedule inputs'!$D17='Schedule inputs'!$E17),"◆",""),IF(AND(Q$8&gt;='Schedule inputs'!$D17,Q$8&lt;='Schedule inputs'!$E17),1,"")))</x:f>
        <x:v>1</x:v>
      </x:c>
      <x:c r="R18" s="60" t="n">
        <x:f>IF(OR(NOT(ISNUMBER('Schedule inputs'!$D17)),NOT(ISNUMBER('Schedule inputs'!$E17)),'Schedule inputs'!$E17&lt;'Schedule inputs'!$D17),"",IF('Schedule inputs'!$F17="Gate",IF(AND(R$8='Schedule inputs'!$D17,'Schedule inputs'!$D17='Schedule inputs'!$E17),"◆",""),IF(AND(R$8&gt;='Schedule inputs'!$D17,R$8&lt;='Schedule inputs'!$E17),1,"")))</x:f>
        <x:v>1</x:v>
      </x:c>
      <x:c r="S18" s="60" t="n">
        <x:f>IF(OR(NOT(ISNUMBER('Schedule inputs'!$D17)),NOT(ISNUMBER('Schedule inputs'!$E17)),'Schedule inputs'!$E17&lt;'Schedule inputs'!$D17),"",IF('Schedule inputs'!$F17="Gate",IF(AND(S$8='Schedule inputs'!$D17,'Schedule inputs'!$D17='Schedule inputs'!$E17),"◆",""),IF(AND(S$8&gt;='Schedule inputs'!$D17,S$8&lt;='Schedule inputs'!$E17),1,"")))</x:f>
        <x:v>1</x:v>
      </x:c>
      <x:c r="T18" s="60" t="n">
        <x:f>IF(OR(NOT(ISNUMBER('Schedule inputs'!$D17)),NOT(ISNUMBER('Schedule inputs'!$E17)),'Schedule inputs'!$E17&lt;'Schedule inputs'!$D17),"",IF('Schedule inputs'!$F17="Gate",IF(AND(T$8='Schedule inputs'!$D17,'Schedule inputs'!$D17='Schedule inputs'!$E17),"◆",""),IF(AND(T$8&gt;='Schedule inputs'!$D17,T$8&lt;='Schedule inputs'!$E17),1,"")))</x:f>
        <x:v>1</x:v>
      </x:c>
      <x:c r="U18" s="60" t="n">
        <x:f>IF(OR(NOT(ISNUMBER('Schedule inputs'!$D17)),NOT(ISNUMBER('Schedule inputs'!$E17)),'Schedule inputs'!$E17&lt;'Schedule inputs'!$D17),"",IF('Schedule inputs'!$F17="Gate",IF(AND(U$8='Schedule inputs'!$D17,'Schedule inputs'!$D17='Schedule inputs'!$E17),"◆",""),IF(AND(U$8&gt;='Schedule inputs'!$D17,U$8&lt;='Schedule inputs'!$E17),1,"")))</x:f>
        <x:v>1</x:v>
      </x:c>
      <x:c r="V18" s="60" t="str">
        <x:f>IF(OR(NOT(ISNUMBER('Schedule inputs'!$D17)),NOT(ISNUMBER('Schedule inputs'!$E17)),'Schedule inputs'!$E17&lt;'Schedule inputs'!$D17),"",IF('Schedule inputs'!$F17="Gate",IF(AND(V$8='Schedule inputs'!$D17,'Schedule inputs'!$D17='Schedule inputs'!$E17),"◆",""),IF(AND(V$8&gt;='Schedule inputs'!$D17,V$8&lt;='Schedule inputs'!$E17),1,"")))</x:f>
      </x:c>
      <x:c r="W18" s="60" t="str">
        <x:f>IF(OR(NOT(ISNUMBER('Schedule inputs'!$D17)),NOT(ISNUMBER('Schedule inputs'!$E17)),'Schedule inputs'!$E17&lt;'Schedule inputs'!$D17),"",IF('Schedule inputs'!$F17="Gate",IF(AND(W$8='Schedule inputs'!$D17,'Schedule inputs'!$D17='Schedule inputs'!$E17),"◆",""),IF(AND(W$8&gt;='Schedule inputs'!$D17,W$8&lt;='Schedule inputs'!$E17),1,"")))</x:f>
      </x:c>
      <x:c r="X18" s="60" t="str">
        <x:f>IF(OR(NOT(ISNUMBER('Schedule inputs'!$D17)),NOT(ISNUMBER('Schedule inputs'!$E17)),'Schedule inputs'!$E17&lt;'Schedule inputs'!$D17),"",IF('Schedule inputs'!$F17="Gate",IF(AND(X$8='Schedule inputs'!$D17,'Schedule inputs'!$D17='Schedule inputs'!$E17),"◆",""),IF(AND(X$8&gt;='Schedule inputs'!$D17,X$8&lt;='Schedule inputs'!$E17),1,"")))</x:f>
      </x:c>
      <x:c r="Y18" s="60" t="str">
        <x:f>IF(OR(NOT(ISNUMBER('Schedule inputs'!$D17)),NOT(ISNUMBER('Schedule inputs'!$E17)),'Schedule inputs'!$E17&lt;'Schedule inputs'!$D17),"",IF('Schedule inputs'!$F17="Gate",IF(AND(Y$8='Schedule inputs'!$D17,'Schedule inputs'!$D17='Schedule inputs'!$E17),"◆",""),IF(AND(Y$8&gt;='Schedule inputs'!$D17,Y$8&lt;='Schedule inputs'!$E17),1,"")))</x:f>
      </x:c>
      <x:c r="Z18" s="60" t="str">
        <x:f>IF(OR(NOT(ISNUMBER('Schedule inputs'!$D17)),NOT(ISNUMBER('Schedule inputs'!$E17)),'Schedule inputs'!$E17&lt;'Schedule inputs'!$D17),"",IF('Schedule inputs'!$F17="Gate",IF(AND(Z$8='Schedule inputs'!$D17,'Schedule inputs'!$D17='Schedule inputs'!$E17),"◆",""),IF(AND(Z$8&gt;='Schedule inputs'!$D17,Z$8&lt;='Schedule inputs'!$E17),1,"")))</x:f>
      </x:c>
      <x:c r="AA18" s="63" t="str">
        <x:f>IF(OR(NOT(ISNUMBER('Schedule inputs'!$D17)),NOT(ISNUMBER('Schedule inputs'!$E17)),'Schedule inputs'!$E17&lt;'Schedule inputs'!$D17),"",IF('Schedule inputs'!$F17="Gate",IF(AND(AA$8='Schedule inputs'!$D17,'Schedule inputs'!$D17='Schedule inputs'!$E17),"◆",""),IF(AND(AA$8&gt;='Schedule inputs'!$D17,AA$8&lt;='Schedule inputs'!$E17),1,"")))</x:f>
      </x:c>
      <x:c r="AB18" s="60" t="str">
        <x:f>IF(OR(NOT(ISNUMBER('Schedule inputs'!$D17)),NOT(ISNUMBER('Schedule inputs'!$E17)),'Schedule inputs'!$E17&lt;'Schedule inputs'!$D17),"",IF('Schedule inputs'!$F17="Gate",IF(AND(AB$8='Schedule inputs'!$D17,'Schedule inputs'!$D17='Schedule inputs'!$E17),"◆",""),IF(AND(AB$8&gt;='Schedule inputs'!$D17,AB$8&lt;='Schedule inputs'!$E17),1,"")))</x:f>
      </x:c>
      <x:c r="AC18" s="60" t="str">
        <x:f>IF(OR(NOT(ISNUMBER('Schedule inputs'!$D17)),NOT(ISNUMBER('Schedule inputs'!$E17)),'Schedule inputs'!$E17&lt;'Schedule inputs'!$D17),"",IF('Schedule inputs'!$F17="Gate",IF(AND(AC$8='Schedule inputs'!$D17,'Schedule inputs'!$D17='Schedule inputs'!$E17),"◆",""),IF(AND(AC$8&gt;='Schedule inputs'!$D17,AC$8&lt;='Schedule inputs'!$E17),1,"")))</x:f>
      </x:c>
      <x:c r="AD18" s="60" t="str">
        <x:f>IF(OR(NOT(ISNUMBER('Schedule inputs'!$D17)),NOT(ISNUMBER('Schedule inputs'!$E17)),'Schedule inputs'!$E17&lt;'Schedule inputs'!$D17),"",IF('Schedule inputs'!$F17="Gate",IF(AND(AD$8='Schedule inputs'!$D17,'Schedule inputs'!$D17='Schedule inputs'!$E17),"◆",""),IF(AND(AD$8&gt;='Schedule inputs'!$D17,AD$8&lt;='Schedule inputs'!$E17),1,"")))</x:f>
      </x:c>
      <x:c r="AE18" s="60" t="str">
        <x:f>IF(OR(NOT(ISNUMBER('Schedule inputs'!$D17)),NOT(ISNUMBER('Schedule inputs'!$E17)),'Schedule inputs'!$E17&lt;'Schedule inputs'!$D17),"",IF('Schedule inputs'!$F17="Gate",IF(AND(AE$8='Schedule inputs'!$D17,'Schedule inputs'!$D17='Schedule inputs'!$E17),"◆",""),IF(AND(AE$8&gt;='Schedule inputs'!$D17,AE$8&lt;='Schedule inputs'!$E17),1,"")))</x:f>
      </x:c>
      <x:c r="AF18" s="60" t="str">
        <x:f>IF(OR(NOT(ISNUMBER('Schedule inputs'!$D17)),NOT(ISNUMBER('Schedule inputs'!$E17)),'Schedule inputs'!$E17&lt;'Schedule inputs'!$D17),"",IF('Schedule inputs'!$F17="Gate",IF(AND(AF$8='Schedule inputs'!$D17,'Schedule inputs'!$D17='Schedule inputs'!$E17),"◆",""),IF(AND(AF$8&gt;='Schedule inputs'!$D17,AF$8&lt;='Schedule inputs'!$E17),1,"")))</x:f>
      </x:c>
      <x:c r="AG18" s="60" t="str">
        <x:f>IF(OR(NOT(ISNUMBER('Schedule inputs'!$D17)),NOT(ISNUMBER('Schedule inputs'!$E17)),'Schedule inputs'!$E17&lt;'Schedule inputs'!$D17),"",IF('Schedule inputs'!$F17="Gate",IF(AND(AG$8='Schedule inputs'!$D17,'Schedule inputs'!$D17='Schedule inputs'!$E17),"◆",""),IF(AND(AG$8&gt;='Schedule inputs'!$D17,AG$8&lt;='Schedule inputs'!$E17),1,"")))</x:f>
      </x:c>
      <x:c r="AH18" s="60" t="str">
        <x:f>IF(OR(NOT(ISNUMBER('Schedule inputs'!$D17)),NOT(ISNUMBER('Schedule inputs'!$E17)),'Schedule inputs'!$E17&lt;'Schedule inputs'!$D17),"",IF('Schedule inputs'!$F17="Gate",IF(AND(AH$8='Schedule inputs'!$D17,'Schedule inputs'!$D17='Schedule inputs'!$E17),"◆",""),IF(AND(AH$8&gt;='Schedule inputs'!$D17,AH$8&lt;='Schedule inputs'!$E17),1,"")))</x:f>
      </x:c>
      <x:c r="AI18" s="60" t="str">
        <x:f>IF(OR(NOT(ISNUMBER('Schedule inputs'!$D17)),NOT(ISNUMBER('Schedule inputs'!$E17)),'Schedule inputs'!$E17&lt;'Schedule inputs'!$D17),"",IF('Schedule inputs'!$F17="Gate",IF(AND(AI$8='Schedule inputs'!$D17,'Schedule inputs'!$D17='Schedule inputs'!$E17),"◆",""),IF(AND(AI$8&gt;='Schedule inputs'!$D17,AI$8&lt;='Schedule inputs'!$E17),1,"")))</x:f>
      </x:c>
    </x:row>
    <x:row r="19" ht="24" customHeight="1">
      <x:c r="A19" s="54" t="n">
        <x:f>'Schedule inputs'!A18</x:f>
        <x:v>11</x:v>
      </x:c>
      <x:c r="B19" s="54" t="str">
        <x:f>'Schedule inputs'!B18</x:f>
        <x:v>Building and yard construction</x:v>
      </x:c>
      <x:c r="C19" s="59" t="str">
        <x:f>IF(OR(NOT(ISNUMBER('Schedule inputs'!$D18)),NOT(ISNUMBER('Schedule inputs'!$E18)),'Schedule inputs'!$E18&lt;'Schedule inputs'!$D18),"",IF('Schedule inputs'!$F18="Gate",IF(AND(C$8='Schedule inputs'!$D18,'Schedule inputs'!$D18='Schedule inputs'!$E18),"◆",""),IF(AND(C$8&gt;='Schedule inputs'!$D18,C$8&lt;='Schedule inputs'!$E18),1,"")))</x:f>
      </x:c>
      <x:c r="D19" s="59" t="str">
        <x:f>IF(OR(NOT(ISNUMBER('Schedule inputs'!$D18)),NOT(ISNUMBER('Schedule inputs'!$E18)),'Schedule inputs'!$E18&lt;'Schedule inputs'!$D18),"",IF('Schedule inputs'!$F18="Gate",IF(AND(D$8='Schedule inputs'!$D18,'Schedule inputs'!$D18='Schedule inputs'!$E18),"◆",""),IF(AND(D$8&gt;='Schedule inputs'!$D18,D$8&lt;='Schedule inputs'!$E18),1,"")))</x:f>
      </x:c>
      <x:c r="E19" s="59" t="str">
        <x:f>IF(OR(NOT(ISNUMBER('Schedule inputs'!$D18)),NOT(ISNUMBER('Schedule inputs'!$E18)),'Schedule inputs'!$E18&lt;'Schedule inputs'!$D18),"",IF('Schedule inputs'!$F18="Gate",IF(AND(E$8='Schedule inputs'!$D18,'Schedule inputs'!$D18='Schedule inputs'!$E18),"◆",""),IF(AND(E$8&gt;='Schedule inputs'!$D18,E$8&lt;='Schedule inputs'!$E18),1,"")))</x:f>
      </x:c>
      <x:c r="F19" s="59" t="str">
        <x:f>IF(OR(NOT(ISNUMBER('Schedule inputs'!$D18)),NOT(ISNUMBER('Schedule inputs'!$E18)),'Schedule inputs'!$E18&lt;'Schedule inputs'!$D18),"",IF('Schedule inputs'!$F18="Gate",IF(AND(F$8='Schedule inputs'!$D18,'Schedule inputs'!$D18='Schedule inputs'!$E18),"◆",""),IF(AND(F$8&gt;='Schedule inputs'!$D18,F$8&lt;='Schedule inputs'!$E18),1,"")))</x:f>
      </x:c>
      <x:c r="G19" s="59" t="str">
        <x:f>IF(OR(NOT(ISNUMBER('Schedule inputs'!$D18)),NOT(ISNUMBER('Schedule inputs'!$E18)),'Schedule inputs'!$E18&lt;'Schedule inputs'!$D18),"",IF('Schedule inputs'!$F18="Gate",IF(AND(G$8='Schedule inputs'!$D18,'Schedule inputs'!$D18='Schedule inputs'!$E18),"◆",""),IF(AND(G$8&gt;='Schedule inputs'!$D18,G$8&lt;='Schedule inputs'!$E18),1,"")))</x:f>
      </x:c>
      <x:c r="H19" s="59" t="str">
        <x:f>IF(OR(NOT(ISNUMBER('Schedule inputs'!$D18)),NOT(ISNUMBER('Schedule inputs'!$E18)),'Schedule inputs'!$E18&lt;'Schedule inputs'!$D18),"",IF('Schedule inputs'!$F18="Gate",IF(AND(H$8='Schedule inputs'!$D18,'Schedule inputs'!$D18='Schedule inputs'!$E18),"◆",""),IF(AND(H$8&gt;='Schedule inputs'!$D18,H$8&lt;='Schedule inputs'!$E18),1,"")))</x:f>
      </x:c>
      <x:c r="I19" s="59" t="str">
        <x:f>IF(OR(NOT(ISNUMBER('Schedule inputs'!$D18)),NOT(ISNUMBER('Schedule inputs'!$E18)),'Schedule inputs'!$E18&lt;'Schedule inputs'!$D18),"",IF('Schedule inputs'!$F18="Gate",IF(AND(I$8='Schedule inputs'!$D18,'Schedule inputs'!$D18='Schedule inputs'!$E18),"◆",""),IF(AND(I$8&gt;='Schedule inputs'!$D18,I$8&lt;='Schedule inputs'!$E18),1,"")))</x:f>
      </x:c>
      <x:c r="J19" s="59" t="str">
        <x:f>IF(OR(NOT(ISNUMBER('Schedule inputs'!$D18)),NOT(ISNUMBER('Schedule inputs'!$E18)),'Schedule inputs'!$E18&lt;'Schedule inputs'!$D18),"",IF('Schedule inputs'!$F18="Gate",IF(AND(J$8='Schedule inputs'!$D18,'Schedule inputs'!$D18='Schedule inputs'!$E18),"◆",""),IF(AND(J$8&gt;='Schedule inputs'!$D18,J$8&lt;='Schedule inputs'!$E18),1,"")))</x:f>
      </x:c>
      <x:c r="K19" s="59" t="str">
        <x:f>IF(OR(NOT(ISNUMBER('Schedule inputs'!$D18)),NOT(ISNUMBER('Schedule inputs'!$E18)),'Schedule inputs'!$E18&lt;'Schedule inputs'!$D18),"",IF('Schedule inputs'!$F18="Gate",IF(AND(K$8='Schedule inputs'!$D18,'Schedule inputs'!$D18='Schedule inputs'!$E18),"◆",""),IF(AND(K$8&gt;='Schedule inputs'!$D18,K$8&lt;='Schedule inputs'!$E18),1,"")))</x:f>
      </x:c>
      <x:c r="L19" s="59" t="str">
        <x:f>IF(OR(NOT(ISNUMBER('Schedule inputs'!$D18)),NOT(ISNUMBER('Schedule inputs'!$E18)),'Schedule inputs'!$E18&lt;'Schedule inputs'!$D18),"",IF('Schedule inputs'!$F18="Gate",IF(AND(L$8='Schedule inputs'!$D18,'Schedule inputs'!$D18='Schedule inputs'!$E18),"◆",""),IF(AND(L$8&gt;='Schedule inputs'!$D18,L$8&lt;='Schedule inputs'!$E18),1,"")))</x:f>
      </x:c>
      <x:c r="M19" s="59" t="str">
        <x:f>IF(OR(NOT(ISNUMBER('Schedule inputs'!$D18)),NOT(ISNUMBER('Schedule inputs'!$E18)),'Schedule inputs'!$E18&lt;'Schedule inputs'!$D18),"",IF('Schedule inputs'!$F18="Gate",IF(AND(M$8='Schedule inputs'!$D18,'Schedule inputs'!$D18='Schedule inputs'!$E18),"◆",""),IF(AND(M$8&gt;='Schedule inputs'!$D18,M$8&lt;='Schedule inputs'!$E18),1,"")))</x:f>
      </x:c>
      <x:c r="N19" s="59" t="n">
        <x:f>IF(OR(NOT(ISNUMBER('Schedule inputs'!$D18)),NOT(ISNUMBER('Schedule inputs'!$E18)),'Schedule inputs'!$E18&lt;'Schedule inputs'!$D18),"",IF('Schedule inputs'!$F18="Gate",IF(AND(N$8='Schedule inputs'!$D18,'Schedule inputs'!$D18='Schedule inputs'!$E18),"◆",""),IF(AND(N$8&gt;='Schedule inputs'!$D18,N$8&lt;='Schedule inputs'!$E18),1,"")))</x:f>
        <x:v>1</x:v>
      </x:c>
      <x:c r="O19" s="59" t="n">
        <x:f>IF(OR(NOT(ISNUMBER('Schedule inputs'!$D18)),NOT(ISNUMBER('Schedule inputs'!$E18)),'Schedule inputs'!$E18&lt;'Schedule inputs'!$D18),"",IF('Schedule inputs'!$F18="Gate",IF(AND(O$8='Schedule inputs'!$D18,'Schedule inputs'!$D18='Schedule inputs'!$E18),"◆",""),IF(AND(O$8&gt;='Schedule inputs'!$D18,O$8&lt;='Schedule inputs'!$E18),1,"")))</x:f>
        <x:v>1</x:v>
      </x:c>
      <x:c r="P19" s="59" t="n">
        <x:f>IF(OR(NOT(ISNUMBER('Schedule inputs'!$D18)),NOT(ISNUMBER('Schedule inputs'!$E18)),'Schedule inputs'!$E18&lt;'Schedule inputs'!$D18),"",IF('Schedule inputs'!$F18="Gate",IF(AND(P$8='Schedule inputs'!$D18,'Schedule inputs'!$D18='Schedule inputs'!$E18),"◆",""),IF(AND(P$8&gt;='Schedule inputs'!$D18,P$8&lt;='Schedule inputs'!$E18),1,"")))</x:f>
        <x:v>1</x:v>
      </x:c>
      <x:c r="Q19" s="59" t="n">
        <x:f>IF(OR(NOT(ISNUMBER('Schedule inputs'!$D18)),NOT(ISNUMBER('Schedule inputs'!$E18)),'Schedule inputs'!$E18&lt;'Schedule inputs'!$D18),"",IF('Schedule inputs'!$F18="Gate",IF(AND(Q$8='Schedule inputs'!$D18,'Schedule inputs'!$D18='Schedule inputs'!$E18),"◆",""),IF(AND(Q$8&gt;='Schedule inputs'!$D18,Q$8&lt;='Schedule inputs'!$E18),1,"")))</x:f>
        <x:v>1</x:v>
      </x:c>
      <x:c r="R19" s="59" t="n">
        <x:f>IF(OR(NOT(ISNUMBER('Schedule inputs'!$D18)),NOT(ISNUMBER('Schedule inputs'!$E18)),'Schedule inputs'!$E18&lt;'Schedule inputs'!$D18),"",IF('Schedule inputs'!$F18="Gate",IF(AND(R$8='Schedule inputs'!$D18,'Schedule inputs'!$D18='Schedule inputs'!$E18),"◆",""),IF(AND(R$8&gt;='Schedule inputs'!$D18,R$8&lt;='Schedule inputs'!$E18),1,"")))</x:f>
        <x:v>1</x:v>
      </x:c>
      <x:c r="S19" s="59" t="n">
        <x:f>IF(OR(NOT(ISNUMBER('Schedule inputs'!$D18)),NOT(ISNUMBER('Schedule inputs'!$E18)),'Schedule inputs'!$E18&lt;'Schedule inputs'!$D18),"",IF('Schedule inputs'!$F18="Gate",IF(AND(S$8='Schedule inputs'!$D18,'Schedule inputs'!$D18='Schedule inputs'!$E18),"◆",""),IF(AND(S$8&gt;='Schedule inputs'!$D18,S$8&lt;='Schedule inputs'!$E18),1,"")))</x:f>
        <x:v>1</x:v>
      </x:c>
      <x:c r="T19" s="59" t="n">
        <x:f>IF(OR(NOT(ISNUMBER('Schedule inputs'!$D18)),NOT(ISNUMBER('Schedule inputs'!$E18)),'Schedule inputs'!$E18&lt;'Schedule inputs'!$D18),"",IF('Schedule inputs'!$F18="Gate",IF(AND(T$8='Schedule inputs'!$D18,'Schedule inputs'!$D18='Schedule inputs'!$E18),"◆",""),IF(AND(T$8&gt;='Schedule inputs'!$D18,T$8&lt;='Schedule inputs'!$E18),1,"")))</x:f>
        <x:v>1</x:v>
      </x:c>
      <x:c r="U19" s="59" t="n">
        <x:f>IF(OR(NOT(ISNUMBER('Schedule inputs'!$D18)),NOT(ISNUMBER('Schedule inputs'!$E18)),'Schedule inputs'!$E18&lt;'Schedule inputs'!$D18),"",IF('Schedule inputs'!$F18="Gate",IF(AND(U$8='Schedule inputs'!$D18,'Schedule inputs'!$D18='Schedule inputs'!$E18),"◆",""),IF(AND(U$8&gt;='Schedule inputs'!$D18,U$8&lt;='Schedule inputs'!$E18),1,"")))</x:f>
        <x:v>1</x:v>
      </x:c>
      <x:c r="V19" s="59" t="n">
        <x:f>IF(OR(NOT(ISNUMBER('Schedule inputs'!$D18)),NOT(ISNUMBER('Schedule inputs'!$E18)),'Schedule inputs'!$E18&lt;'Schedule inputs'!$D18),"",IF('Schedule inputs'!$F18="Gate",IF(AND(V$8='Schedule inputs'!$D18,'Schedule inputs'!$D18='Schedule inputs'!$E18),"◆",""),IF(AND(V$8&gt;='Schedule inputs'!$D18,V$8&lt;='Schedule inputs'!$E18),1,"")))</x:f>
        <x:v>1</x:v>
      </x:c>
      <x:c r="W19" s="59" t="str">
        <x:f>IF(OR(NOT(ISNUMBER('Schedule inputs'!$D18)),NOT(ISNUMBER('Schedule inputs'!$E18)),'Schedule inputs'!$E18&lt;'Schedule inputs'!$D18),"",IF('Schedule inputs'!$F18="Gate",IF(AND(W$8='Schedule inputs'!$D18,'Schedule inputs'!$D18='Schedule inputs'!$E18),"◆",""),IF(AND(W$8&gt;='Schedule inputs'!$D18,W$8&lt;='Schedule inputs'!$E18),1,"")))</x:f>
      </x:c>
      <x:c r="X19" s="59" t="str">
        <x:f>IF(OR(NOT(ISNUMBER('Schedule inputs'!$D18)),NOT(ISNUMBER('Schedule inputs'!$E18)),'Schedule inputs'!$E18&lt;'Schedule inputs'!$D18),"",IF('Schedule inputs'!$F18="Gate",IF(AND(X$8='Schedule inputs'!$D18,'Schedule inputs'!$D18='Schedule inputs'!$E18),"◆",""),IF(AND(X$8&gt;='Schedule inputs'!$D18,X$8&lt;='Schedule inputs'!$E18),1,"")))</x:f>
      </x:c>
      <x:c r="Y19" s="59" t="str">
        <x:f>IF(OR(NOT(ISNUMBER('Schedule inputs'!$D18)),NOT(ISNUMBER('Schedule inputs'!$E18)),'Schedule inputs'!$E18&lt;'Schedule inputs'!$D18),"",IF('Schedule inputs'!$F18="Gate",IF(AND(Y$8='Schedule inputs'!$D18,'Schedule inputs'!$D18='Schedule inputs'!$E18),"◆",""),IF(AND(Y$8&gt;='Schedule inputs'!$D18,Y$8&lt;='Schedule inputs'!$E18),1,"")))</x:f>
      </x:c>
      <x:c r="Z19" s="59" t="str">
        <x:f>IF(OR(NOT(ISNUMBER('Schedule inputs'!$D18)),NOT(ISNUMBER('Schedule inputs'!$E18)),'Schedule inputs'!$E18&lt;'Schedule inputs'!$D18),"",IF('Schedule inputs'!$F18="Gate",IF(AND(Z$8='Schedule inputs'!$D18,'Schedule inputs'!$D18='Schedule inputs'!$E18),"◆",""),IF(AND(Z$8&gt;='Schedule inputs'!$D18,Z$8&lt;='Schedule inputs'!$E18),1,"")))</x:f>
      </x:c>
      <x:c r="AA19" s="62" t="str">
        <x:f>IF(OR(NOT(ISNUMBER('Schedule inputs'!$D18)),NOT(ISNUMBER('Schedule inputs'!$E18)),'Schedule inputs'!$E18&lt;'Schedule inputs'!$D18),"",IF('Schedule inputs'!$F18="Gate",IF(AND(AA$8='Schedule inputs'!$D18,'Schedule inputs'!$D18='Schedule inputs'!$E18),"◆",""),IF(AND(AA$8&gt;='Schedule inputs'!$D18,AA$8&lt;='Schedule inputs'!$E18),1,"")))</x:f>
      </x:c>
      <x:c r="AB19" s="59" t="str">
        <x:f>IF(OR(NOT(ISNUMBER('Schedule inputs'!$D18)),NOT(ISNUMBER('Schedule inputs'!$E18)),'Schedule inputs'!$E18&lt;'Schedule inputs'!$D18),"",IF('Schedule inputs'!$F18="Gate",IF(AND(AB$8='Schedule inputs'!$D18,'Schedule inputs'!$D18='Schedule inputs'!$E18),"◆",""),IF(AND(AB$8&gt;='Schedule inputs'!$D18,AB$8&lt;='Schedule inputs'!$E18),1,"")))</x:f>
      </x:c>
      <x:c r="AC19" s="59" t="str">
        <x:f>IF(OR(NOT(ISNUMBER('Schedule inputs'!$D18)),NOT(ISNUMBER('Schedule inputs'!$E18)),'Schedule inputs'!$E18&lt;'Schedule inputs'!$D18),"",IF('Schedule inputs'!$F18="Gate",IF(AND(AC$8='Schedule inputs'!$D18,'Schedule inputs'!$D18='Schedule inputs'!$E18),"◆",""),IF(AND(AC$8&gt;='Schedule inputs'!$D18,AC$8&lt;='Schedule inputs'!$E18),1,"")))</x:f>
      </x:c>
      <x:c r="AD19" s="59" t="str">
        <x:f>IF(OR(NOT(ISNUMBER('Schedule inputs'!$D18)),NOT(ISNUMBER('Schedule inputs'!$E18)),'Schedule inputs'!$E18&lt;'Schedule inputs'!$D18),"",IF('Schedule inputs'!$F18="Gate",IF(AND(AD$8='Schedule inputs'!$D18,'Schedule inputs'!$D18='Schedule inputs'!$E18),"◆",""),IF(AND(AD$8&gt;='Schedule inputs'!$D18,AD$8&lt;='Schedule inputs'!$E18),1,"")))</x:f>
      </x:c>
      <x:c r="AE19" s="59" t="str">
        <x:f>IF(OR(NOT(ISNUMBER('Schedule inputs'!$D18)),NOT(ISNUMBER('Schedule inputs'!$E18)),'Schedule inputs'!$E18&lt;'Schedule inputs'!$D18),"",IF('Schedule inputs'!$F18="Gate",IF(AND(AE$8='Schedule inputs'!$D18,'Schedule inputs'!$D18='Schedule inputs'!$E18),"◆",""),IF(AND(AE$8&gt;='Schedule inputs'!$D18,AE$8&lt;='Schedule inputs'!$E18),1,"")))</x:f>
      </x:c>
      <x:c r="AF19" s="59" t="str">
        <x:f>IF(OR(NOT(ISNUMBER('Schedule inputs'!$D18)),NOT(ISNUMBER('Schedule inputs'!$E18)),'Schedule inputs'!$E18&lt;'Schedule inputs'!$D18),"",IF('Schedule inputs'!$F18="Gate",IF(AND(AF$8='Schedule inputs'!$D18,'Schedule inputs'!$D18='Schedule inputs'!$E18),"◆",""),IF(AND(AF$8&gt;='Schedule inputs'!$D18,AF$8&lt;='Schedule inputs'!$E18),1,"")))</x:f>
      </x:c>
      <x:c r="AG19" s="59" t="str">
        <x:f>IF(OR(NOT(ISNUMBER('Schedule inputs'!$D18)),NOT(ISNUMBER('Schedule inputs'!$E18)),'Schedule inputs'!$E18&lt;'Schedule inputs'!$D18),"",IF('Schedule inputs'!$F18="Gate",IF(AND(AG$8='Schedule inputs'!$D18,'Schedule inputs'!$D18='Schedule inputs'!$E18),"◆",""),IF(AND(AG$8&gt;='Schedule inputs'!$D18,AG$8&lt;='Schedule inputs'!$E18),1,"")))</x:f>
      </x:c>
      <x:c r="AH19" s="59" t="str">
        <x:f>IF(OR(NOT(ISNUMBER('Schedule inputs'!$D18)),NOT(ISNUMBER('Schedule inputs'!$E18)),'Schedule inputs'!$E18&lt;'Schedule inputs'!$D18),"",IF('Schedule inputs'!$F18="Gate",IF(AND(AH$8='Schedule inputs'!$D18,'Schedule inputs'!$D18='Schedule inputs'!$E18),"◆",""),IF(AND(AH$8&gt;='Schedule inputs'!$D18,AH$8&lt;='Schedule inputs'!$E18),1,"")))</x:f>
      </x:c>
      <x:c r="AI19" s="59" t="str">
        <x:f>IF(OR(NOT(ISNUMBER('Schedule inputs'!$D18)),NOT(ISNUMBER('Schedule inputs'!$E18)),'Schedule inputs'!$E18&lt;'Schedule inputs'!$D18),"",IF('Schedule inputs'!$F18="Gate",IF(AND(AI$8='Schedule inputs'!$D18,'Schedule inputs'!$D18='Schedule inputs'!$E18),"◆",""),IF(AND(AI$8&gt;='Schedule inputs'!$D18,AI$8&lt;='Schedule inputs'!$E18),1,"")))</x:f>
      </x:c>
    </x:row>
    <x:row r="20" ht="24" customHeight="1">
      <x:c r="A20" s="56" t="n">
        <x:f>'Schedule inputs'!A19</x:f>
        <x:v>12</x:v>
      </x:c>
      <x:c r="B20" s="56" t="str">
        <x:f>'Schedule inputs'!B19</x:f>
        <x:v>Process utility installations</x:v>
      </x:c>
      <x:c r="C20" s="60" t="str">
        <x:f>IF(OR(NOT(ISNUMBER('Schedule inputs'!$D19)),NOT(ISNUMBER('Schedule inputs'!$E19)),'Schedule inputs'!$E19&lt;'Schedule inputs'!$D19),"",IF('Schedule inputs'!$F19="Gate",IF(AND(C$8='Schedule inputs'!$D19,'Schedule inputs'!$D19='Schedule inputs'!$E19),"◆",""),IF(AND(C$8&gt;='Schedule inputs'!$D19,C$8&lt;='Schedule inputs'!$E19),1,"")))</x:f>
      </x:c>
      <x:c r="D20" s="60" t="str">
        <x:f>IF(OR(NOT(ISNUMBER('Schedule inputs'!$D19)),NOT(ISNUMBER('Schedule inputs'!$E19)),'Schedule inputs'!$E19&lt;'Schedule inputs'!$D19),"",IF('Schedule inputs'!$F19="Gate",IF(AND(D$8='Schedule inputs'!$D19,'Schedule inputs'!$D19='Schedule inputs'!$E19),"◆",""),IF(AND(D$8&gt;='Schedule inputs'!$D19,D$8&lt;='Schedule inputs'!$E19),1,"")))</x:f>
      </x:c>
      <x:c r="E20" s="60" t="str">
        <x:f>IF(OR(NOT(ISNUMBER('Schedule inputs'!$D19)),NOT(ISNUMBER('Schedule inputs'!$E19)),'Schedule inputs'!$E19&lt;'Schedule inputs'!$D19),"",IF('Schedule inputs'!$F19="Gate",IF(AND(E$8='Schedule inputs'!$D19,'Schedule inputs'!$D19='Schedule inputs'!$E19),"◆",""),IF(AND(E$8&gt;='Schedule inputs'!$D19,E$8&lt;='Schedule inputs'!$E19),1,"")))</x:f>
      </x:c>
      <x:c r="F20" s="60" t="str">
        <x:f>IF(OR(NOT(ISNUMBER('Schedule inputs'!$D19)),NOT(ISNUMBER('Schedule inputs'!$E19)),'Schedule inputs'!$E19&lt;'Schedule inputs'!$D19),"",IF('Schedule inputs'!$F19="Gate",IF(AND(F$8='Schedule inputs'!$D19,'Schedule inputs'!$D19='Schedule inputs'!$E19),"◆",""),IF(AND(F$8&gt;='Schedule inputs'!$D19,F$8&lt;='Schedule inputs'!$E19),1,"")))</x:f>
      </x:c>
      <x:c r="G20" s="60" t="str">
        <x:f>IF(OR(NOT(ISNUMBER('Schedule inputs'!$D19)),NOT(ISNUMBER('Schedule inputs'!$E19)),'Schedule inputs'!$E19&lt;'Schedule inputs'!$D19),"",IF('Schedule inputs'!$F19="Gate",IF(AND(G$8='Schedule inputs'!$D19,'Schedule inputs'!$D19='Schedule inputs'!$E19),"◆",""),IF(AND(G$8&gt;='Schedule inputs'!$D19,G$8&lt;='Schedule inputs'!$E19),1,"")))</x:f>
      </x:c>
      <x:c r="H20" s="60" t="str">
        <x:f>IF(OR(NOT(ISNUMBER('Schedule inputs'!$D19)),NOT(ISNUMBER('Schedule inputs'!$E19)),'Schedule inputs'!$E19&lt;'Schedule inputs'!$D19),"",IF('Schedule inputs'!$F19="Gate",IF(AND(H$8='Schedule inputs'!$D19,'Schedule inputs'!$D19='Schedule inputs'!$E19),"◆",""),IF(AND(H$8&gt;='Schedule inputs'!$D19,H$8&lt;='Schedule inputs'!$E19),1,"")))</x:f>
      </x:c>
      <x:c r="I20" s="60" t="str">
        <x:f>IF(OR(NOT(ISNUMBER('Schedule inputs'!$D19)),NOT(ISNUMBER('Schedule inputs'!$E19)),'Schedule inputs'!$E19&lt;'Schedule inputs'!$D19),"",IF('Schedule inputs'!$F19="Gate",IF(AND(I$8='Schedule inputs'!$D19,'Schedule inputs'!$D19='Schedule inputs'!$E19),"◆",""),IF(AND(I$8&gt;='Schedule inputs'!$D19,I$8&lt;='Schedule inputs'!$E19),1,"")))</x:f>
      </x:c>
      <x:c r="J20" s="60" t="str">
        <x:f>IF(OR(NOT(ISNUMBER('Schedule inputs'!$D19)),NOT(ISNUMBER('Schedule inputs'!$E19)),'Schedule inputs'!$E19&lt;'Schedule inputs'!$D19),"",IF('Schedule inputs'!$F19="Gate",IF(AND(J$8='Schedule inputs'!$D19,'Schedule inputs'!$D19='Schedule inputs'!$E19),"◆",""),IF(AND(J$8&gt;='Schedule inputs'!$D19,J$8&lt;='Schedule inputs'!$E19),1,"")))</x:f>
      </x:c>
      <x:c r="K20" s="60" t="str">
        <x:f>IF(OR(NOT(ISNUMBER('Schedule inputs'!$D19)),NOT(ISNUMBER('Schedule inputs'!$E19)),'Schedule inputs'!$E19&lt;'Schedule inputs'!$D19),"",IF('Schedule inputs'!$F19="Gate",IF(AND(K$8='Schedule inputs'!$D19,'Schedule inputs'!$D19='Schedule inputs'!$E19),"◆",""),IF(AND(K$8&gt;='Schedule inputs'!$D19,K$8&lt;='Schedule inputs'!$E19),1,"")))</x:f>
      </x:c>
      <x:c r="L20" s="60" t="str">
        <x:f>IF(OR(NOT(ISNUMBER('Schedule inputs'!$D19)),NOT(ISNUMBER('Schedule inputs'!$E19)),'Schedule inputs'!$E19&lt;'Schedule inputs'!$D19),"",IF('Schedule inputs'!$F19="Gate",IF(AND(L$8='Schedule inputs'!$D19,'Schedule inputs'!$D19='Schedule inputs'!$E19),"◆",""),IF(AND(L$8&gt;='Schedule inputs'!$D19,L$8&lt;='Schedule inputs'!$E19),1,"")))</x:f>
      </x:c>
      <x:c r="M20" s="60" t="str">
        <x:f>IF(OR(NOT(ISNUMBER('Schedule inputs'!$D19)),NOT(ISNUMBER('Schedule inputs'!$E19)),'Schedule inputs'!$E19&lt;'Schedule inputs'!$D19),"",IF('Schedule inputs'!$F19="Gate",IF(AND(M$8='Schedule inputs'!$D19,'Schedule inputs'!$D19='Schedule inputs'!$E19),"◆",""),IF(AND(M$8&gt;='Schedule inputs'!$D19,M$8&lt;='Schedule inputs'!$E19),1,"")))</x:f>
      </x:c>
      <x:c r="N20" s="60" t="str">
        <x:f>IF(OR(NOT(ISNUMBER('Schedule inputs'!$D19)),NOT(ISNUMBER('Schedule inputs'!$E19)),'Schedule inputs'!$E19&lt;'Schedule inputs'!$D19),"",IF('Schedule inputs'!$F19="Gate",IF(AND(N$8='Schedule inputs'!$D19,'Schedule inputs'!$D19='Schedule inputs'!$E19),"◆",""),IF(AND(N$8&gt;='Schedule inputs'!$D19,N$8&lt;='Schedule inputs'!$E19),1,"")))</x:f>
      </x:c>
      <x:c r="O20" s="60" t="n">
        <x:f>IF(OR(NOT(ISNUMBER('Schedule inputs'!$D19)),NOT(ISNUMBER('Schedule inputs'!$E19)),'Schedule inputs'!$E19&lt;'Schedule inputs'!$D19),"",IF('Schedule inputs'!$F19="Gate",IF(AND(O$8='Schedule inputs'!$D19,'Schedule inputs'!$D19='Schedule inputs'!$E19),"◆",""),IF(AND(O$8&gt;='Schedule inputs'!$D19,O$8&lt;='Schedule inputs'!$E19),1,"")))</x:f>
        <x:v>1</x:v>
      </x:c>
      <x:c r="P20" s="60" t="n">
        <x:f>IF(OR(NOT(ISNUMBER('Schedule inputs'!$D19)),NOT(ISNUMBER('Schedule inputs'!$E19)),'Schedule inputs'!$E19&lt;'Schedule inputs'!$D19),"",IF('Schedule inputs'!$F19="Gate",IF(AND(P$8='Schedule inputs'!$D19,'Schedule inputs'!$D19='Schedule inputs'!$E19),"◆",""),IF(AND(P$8&gt;='Schedule inputs'!$D19,P$8&lt;='Schedule inputs'!$E19),1,"")))</x:f>
        <x:v>1</x:v>
      </x:c>
      <x:c r="Q20" s="60" t="n">
        <x:f>IF(OR(NOT(ISNUMBER('Schedule inputs'!$D19)),NOT(ISNUMBER('Schedule inputs'!$E19)),'Schedule inputs'!$E19&lt;'Schedule inputs'!$D19),"",IF('Schedule inputs'!$F19="Gate",IF(AND(Q$8='Schedule inputs'!$D19,'Schedule inputs'!$D19='Schedule inputs'!$E19),"◆",""),IF(AND(Q$8&gt;='Schedule inputs'!$D19,Q$8&lt;='Schedule inputs'!$E19),1,"")))</x:f>
        <x:v>1</x:v>
      </x:c>
      <x:c r="R20" s="60" t="n">
        <x:f>IF(OR(NOT(ISNUMBER('Schedule inputs'!$D19)),NOT(ISNUMBER('Schedule inputs'!$E19)),'Schedule inputs'!$E19&lt;'Schedule inputs'!$D19),"",IF('Schedule inputs'!$F19="Gate",IF(AND(R$8='Schedule inputs'!$D19,'Schedule inputs'!$D19='Schedule inputs'!$E19),"◆",""),IF(AND(R$8&gt;='Schedule inputs'!$D19,R$8&lt;='Schedule inputs'!$E19),1,"")))</x:f>
        <x:v>1</x:v>
      </x:c>
      <x:c r="S20" s="60" t="n">
        <x:f>IF(OR(NOT(ISNUMBER('Schedule inputs'!$D19)),NOT(ISNUMBER('Schedule inputs'!$E19)),'Schedule inputs'!$E19&lt;'Schedule inputs'!$D19),"",IF('Schedule inputs'!$F19="Gate",IF(AND(S$8='Schedule inputs'!$D19,'Schedule inputs'!$D19='Schedule inputs'!$E19),"◆",""),IF(AND(S$8&gt;='Schedule inputs'!$D19,S$8&lt;='Schedule inputs'!$E19),1,"")))</x:f>
        <x:v>1</x:v>
      </x:c>
      <x:c r="T20" s="60" t="n">
        <x:f>IF(OR(NOT(ISNUMBER('Schedule inputs'!$D19)),NOT(ISNUMBER('Schedule inputs'!$E19)),'Schedule inputs'!$E19&lt;'Schedule inputs'!$D19),"",IF('Schedule inputs'!$F19="Gate",IF(AND(T$8='Schedule inputs'!$D19,'Schedule inputs'!$D19='Schedule inputs'!$E19),"◆",""),IF(AND(T$8&gt;='Schedule inputs'!$D19,T$8&lt;='Schedule inputs'!$E19),1,"")))</x:f>
        <x:v>1</x:v>
      </x:c>
      <x:c r="U20" s="60" t="n">
        <x:f>IF(OR(NOT(ISNUMBER('Schedule inputs'!$D19)),NOT(ISNUMBER('Schedule inputs'!$E19)),'Schedule inputs'!$E19&lt;'Schedule inputs'!$D19),"",IF('Schedule inputs'!$F19="Gate",IF(AND(U$8='Schedule inputs'!$D19,'Schedule inputs'!$D19='Schedule inputs'!$E19),"◆",""),IF(AND(U$8&gt;='Schedule inputs'!$D19,U$8&lt;='Schedule inputs'!$E19),1,"")))</x:f>
        <x:v>1</x:v>
      </x:c>
      <x:c r="V20" s="60" t="n">
        <x:f>IF(OR(NOT(ISNUMBER('Schedule inputs'!$D19)),NOT(ISNUMBER('Schedule inputs'!$E19)),'Schedule inputs'!$E19&lt;'Schedule inputs'!$D19),"",IF('Schedule inputs'!$F19="Gate",IF(AND(V$8='Schedule inputs'!$D19,'Schedule inputs'!$D19='Schedule inputs'!$E19),"◆",""),IF(AND(V$8&gt;='Schedule inputs'!$D19,V$8&lt;='Schedule inputs'!$E19),1,"")))</x:f>
        <x:v>1</x:v>
      </x:c>
      <x:c r="W20" s="60" t="str">
        <x:f>IF(OR(NOT(ISNUMBER('Schedule inputs'!$D19)),NOT(ISNUMBER('Schedule inputs'!$E19)),'Schedule inputs'!$E19&lt;'Schedule inputs'!$D19),"",IF('Schedule inputs'!$F19="Gate",IF(AND(W$8='Schedule inputs'!$D19,'Schedule inputs'!$D19='Schedule inputs'!$E19),"◆",""),IF(AND(W$8&gt;='Schedule inputs'!$D19,W$8&lt;='Schedule inputs'!$E19),1,"")))</x:f>
      </x:c>
      <x:c r="X20" s="60" t="str">
        <x:f>IF(OR(NOT(ISNUMBER('Schedule inputs'!$D19)),NOT(ISNUMBER('Schedule inputs'!$E19)),'Schedule inputs'!$E19&lt;'Schedule inputs'!$D19),"",IF('Schedule inputs'!$F19="Gate",IF(AND(X$8='Schedule inputs'!$D19,'Schedule inputs'!$D19='Schedule inputs'!$E19),"◆",""),IF(AND(X$8&gt;='Schedule inputs'!$D19,X$8&lt;='Schedule inputs'!$E19),1,"")))</x:f>
      </x:c>
      <x:c r="Y20" s="60" t="str">
        <x:f>IF(OR(NOT(ISNUMBER('Schedule inputs'!$D19)),NOT(ISNUMBER('Schedule inputs'!$E19)),'Schedule inputs'!$E19&lt;'Schedule inputs'!$D19),"",IF('Schedule inputs'!$F19="Gate",IF(AND(Y$8='Schedule inputs'!$D19,'Schedule inputs'!$D19='Schedule inputs'!$E19),"◆",""),IF(AND(Y$8&gt;='Schedule inputs'!$D19,Y$8&lt;='Schedule inputs'!$E19),1,"")))</x:f>
      </x:c>
      <x:c r="Z20" s="60" t="str">
        <x:f>IF(OR(NOT(ISNUMBER('Schedule inputs'!$D19)),NOT(ISNUMBER('Schedule inputs'!$E19)),'Schedule inputs'!$E19&lt;'Schedule inputs'!$D19),"",IF('Schedule inputs'!$F19="Gate",IF(AND(Z$8='Schedule inputs'!$D19,'Schedule inputs'!$D19='Schedule inputs'!$E19),"◆",""),IF(AND(Z$8&gt;='Schedule inputs'!$D19,Z$8&lt;='Schedule inputs'!$E19),1,"")))</x:f>
      </x:c>
      <x:c r="AA20" s="63" t="str">
        <x:f>IF(OR(NOT(ISNUMBER('Schedule inputs'!$D19)),NOT(ISNUMBER('Schedule inputs'!$E19)),'Schedule inputs'!$E19&lt;'Schedule inputs'!$D19),"",IF('Schedule inputs'!$F19="Gate",IF(AND(AA$8='Schedule inputs'!$D19,'Schedule inputs'!$D19='Schedule inputs'!$E19),"◆",""),IF(AND(AA$8&gt;='Schedule inputs'!$D19,AA$8&lt;='Schedule inputs'!$E19),1,"")))</x:f>
      </x:c>
      <x:c r="AB20" s="60" t="str">
        <x:f>IF(OR(NOT(ISNUMBER('Schedule inputs'!$D19)),NOT(ISNUMBER('Schedule inputs'!$E19)),'Schedule inputs'!$E19&lt;'Schedule inputs'!$D19),"",IF('Schedule inputs'!$F19="Gate",IF(AND(AB$8='Schedule inputs'!$D19,'Schedule inputs'!$D19='Schedule inputs'!$E19),"◆",""),IF(AND(AB$8&gt;='Schedule inputs'!$D19,AB$8&lt;='Schedule inputs'!$E19),1,"")))</x:f>
      </x:c>
      <x:c r="AC20" s="60" t="str">
        <x:f>IF(OR(NOT(ISNUMBER('Schedule inputs'!$D19)),NOT(ISNUMBER('Schedule inputs'!$E19)),'Schedule inputs'!$E19&lt;'Schedule inputs'!$D19),"",IF('Schedule inputs'!$F19="Gate",IF(AND(AC$8='Schedule inputs'!$D19,'Schedule inputs'!$D19='Schedule inputs'!$E19),"◆",""),IF(AND(AC$8&gt;='Schedule inputs'!$D19,AC$8&lt;='Schedule inputs'!$E19),1,"")))</x:f>
      </x:c>
      <x:c r="AD20" s="60" t="str">
        <x:f>IF(OR(NOT(ISNUMBER('Schedule inputs'!$D19)),NOT(ISNUMBER('Schedule inputs'!$E19)),'Schedule inputs'!$E19&lt;'Schedule inputs'!$D19),"",IF('Schedule inputs'!$F19="Gate",IF(AND(AD$8='Schedule inputs'!$D19,'Schedule inputs'!$D19='Schedule inputs'!$E19),"◆",""),IF(AND(AD$8&gt;='Schedule inputs'!$D19,AD$8&lt;='Schedule inputs'!$E19),1,"")))</x:f>
      </x:c>
      <x:c r="AE20" s="60" t="str">
        <x:f>IF(OR(NOT(ISNUMBER('Schedule inputs'!$D19)),NOT(ISNUMBER('Schedule inputs'!$E19)),'Schedule inputs'!$E19&lt;'Schedule inputs'!$D19),"",IF('Schedule inputs'!$F19="Gate",IF(AND(AE$8='Schedule inputs'!$D19,'Schedule inputs'!$D19='Schedule inputs'!$E19),"◆",""),IF(AND(AE$8&gt;='Schedule inputs'!$D19,AE$8&lt;='Schedule inputs'!$E19),1,"")))</x:f>
      </x:c>
      <x:c r="AF20" s="60" t="str">
        <x:f>IF(OR(NOT(ISNUMBER('Schedule inputs'!$D19)),NOT(ISNUMBER('Schedule inputs'!$E19)),'Schedule inputs'!$E19&lt;'Schedule inputs'!$D19),"",IF('Schedule inputs'!$F19="Gate",IF(AND(AF$8='Schedule inputs'!$D19,'Schedule inputs'!$D19='Schedule inputs'!$E19),"◆",""),IF(AND(AF$8&gt;='Schedule inputs'!$D19,AF$8&lt;='Schedule inputs'!$E19),1,"")))</x:f>
      </x:c>
      <x:c r="AG20" s="60" t="str">
        <x:f>IF(OR(NOT(ISNUMBER('Schedule inputs'!$D19)),NOT(ISNUMBER('Schedule inputs'!$E19)),'Schedule inputs'!$E19&lt;'Schedule inputs'!$D19),"",IF('Schedule inputs'!$F19="Gate",IF(AND(AG$8='Schedule inputs'!$D19,'Schedule inputs'!$D19='Schedule inputs'!$E19),"◆",""),IF(AND(AG$8&gt;='Schedule inputs'!$D19,AG$8&lt;='Schedule inputs'!$E19),1,"")))</x:f>
      </x:c>
      <x:c r="AH20" s="60" t="str">
        <x:f>IF(OR(NOT(ISNUMBER('Schedule inputs'!$D19)),NOT(ISNUMBER('Schedule inputs'!$E19)),'Schedule inputs'!$E19&lt;'Schedule inputs'!$D19),"",IF('Schedule inputs'!$F19="Gate",IF(AND(AH$8='Schedule inputs'!$D19,'Schedule inputs'!$D19='Schedule inputs'!$E19),"◆",""),IF(AND(AH$8&gt;='Schedule inputs'!$D19,AH$8&lt;='Schedule inputs'!$E19),1,"")))</x:f>
      </x:c>
      <x:c r="AI20" s="60" t="str">
        <x:f>IF(OR(NOT(ISNUMBER('Schedule inputs'!$D19)),NOT(ISNUMBER('Schedule inputs'!$E19)),'Schedule inputs'!$E19&lt;'Schedule inputs'!$D19),"",IF('Schedule inputs'!$F19="Gate",IF(AND(AI$8='Schedule inputs'!$D19,'Schedule inputs'!$D19='Schedule inputs'!$E19),"◆",""),IF(AND(AI$8&gt;='Schedule inputs'!$D19,AI$8&lt;='Schedule inputs'!$E19),1,"")))</x:f>
      </x:c>
    </x:row>
    <x:row r="21" ht="24" customHeight="1">
      <x:c r="A21" s="54" t="n">
        <x:f>'Schedule inputs'!A20</x:f>
        <x:v>13</x:v>
      </x:c>
      <x:c r="B21" s="54" t="str">
        <x:f>'Schedule inputs'!B20</x:f>
        <x:v>Rack and material-handling installation</x:v>
      </x:c>
      <x:c r="C21" s="59" t="str">
        <x:f>IF(OR(NOT(ISNUMBER('Schedule inputs'!$D20)),NOT(ISNUMBER('Schedule inputs'!$E20)),'Schedule inputs'!$E20&lt;'Schedule inputs'!$D20),"",IF('Schedule inputs'!$F20="Gate",IF(AND(C$8='Schedule inputs'!$D20,'Schedule inputs'!$D20='Schedule inputs'!$E20),"◆",""),IF(AND(C$8&gt;='Schedule inputs'!$D20,C$8&lt;='Schedule inputs'!$E20),1,"")))</x:f>
      </x:c>
      <x:c r="D21" s="59" t="str">
        <x:f>IF(OR(NOT(ISNUMBER('Schedule inputs'!$D20)),NOT(ISNUMBER('Schedule inputs'!$E20)),'Schedule inputs'!$E20&lt;'Schedule inputs'!$D20),"",IF('Schedule inputs'!$F20="Gate",IF(AND(D$8='Schedule inputs'!$D20,'Schedule inputs'!$D20='Schedule inputs'!$E20),"◆",""),IF(AND(D$8&gt;='Schedule inputs'!$D20,D$8&lt;='Schedule inputs'!$E20),1,"")))</x:f>
      </x:c>
      <x:c r="E21" s="59" t="str">
        <x:f>IF(OR(NOT(ISNUMBER('Schedule inputs'!$D20)),NOT(ISNUMBER('Schedule inputs'!$E20)),'Schedule inputs'!$E20&lt;'Schedule inputs'!$D20),"",IF('Schedule inputs'!$F20="Gate",IF(AND(E$8='Schedule inputs'!$D20,'Schedule inputs'!$D20='Schedule inputs'!$E20),"◆",""),IF(AND(E$8&gt;='Schedule inputs'!$D20,E$8&lt;='Schedule inputs'!$E20),1,"")))</x:f>
      </x:c>
      <x:c r="F21" s="59" t="str">
        <x:f>IF(OR(NOT(ISNUMBER('Schedule inputs'!$D20)),NOT(ISNUMBER('Schedule inputs'!$E20)),'Schedule inputs'!$E20&lt;'Schedule inputs'!$D20),"",IF('Schedule inputs'!$F20="Gate",IF(AND(F$8='Schedule inputs'!$D20,'Schedule inputs'!$D20='Schedule inputs'!$E20),"◆",""),IF(AND(F$8&gt;='Schedule inputs'!$D20,F$8&lt;='Schedule inputs'!$E20),1,"")))</x:f>
      </x:c>
      <x:c r="G21" s="59" t="str">
        <x:f>IF(OR(NOT(ISNUMBER('Schedule inputs'!$D20)),NOT(ISNUMBER('Schedule inputs'!$E20)),'Schedule inputs'!$E20&lt;'Schedule inputs'!$D20),"",IF('Schedule inputs'!$F20="Gate",IF(AND(G$8='Schedule inputs'!$D20,'Schedule inputs'!$D20='Schedule inputs'!$E20),"◆",""),IF(AND(G$8&gt;='Schedule inputs'!$D20,G$8&lt;='Schedule inputs'!$E20),1,"")))</x:f>
      </x:c>
      <x:c r="H21" s="59" t="str">
        <x:f>IF(OR(NOT(ISNUMBER('Schedule inputs'!$D20)),NOT(ISNUMBER('Schedule inputs'!$E20)),'Schedule inputs'!$E20&lt;'Schedule inputs'!$D20),"",IF('Schedule inputs'!$F20="Gate",IF(AND(H$8='Schedule inputs'!$D20,'Schedule inputs'!$D20='Schedule inputs'!$E20),"◆",""),IF(AND(H$8&gt;='Schedule inputs'!$D20,H$8&lt;='Schedule inputs'!$E20),1,"")))</x:f>
      </x:c>
      <x:c r="I21" s="59" t="str">
        <x:f>IF(OR(NOT(ISNUMBER('Schedule inputs'!$D20)),NOT(ISNUMBER('Schedule inputs'!$E20)),'Schedule inputs'!$E20&lt;'Schedule inputs'!$D20),"",IF('Schedule inputs'!$F20="Gate",IF(AND(I$8='Schedule inputs'!$D20,'Schedule inputs'!$D20='Schedule inputs'!$E20),"◆",""),IF(AND(I$8&gt;='Schedule inputs'!$D20,I$8&lt;='Schedule inputs'!$E20),1,"")))</x:f>
      </x:c>
      <x:c r="J21" s="59" t="str">
        <x:f>IF(OR(NOT(ISNUMBER('Schedule inputs'!$D20)),NOT(ISNUMBER('Schedule inputs'!$E20)),'Schedule inputs'!$E20&lt;'Schedule inputs'!$D20),"",IF('Schedule inputs'!$F20="Gate",IF(AND(J$8='Schedule inputs'!$D20,'Schedule inputs'!$D20='Schedule inputs'!$E20),"◆",""),IF(AND(J$8&gt;='Schedule inputs'!$D20,J$8&lt;='Schedule inputs'!$E20),1,"")))</x:f>
      </x:c>
      <x:c r="K21" s="59" t="str">
        <x:f>IF(OR(NOT(ISNUMBER('Schedule inputs'!$D20)),NOT(ISNUMBER('Schedule inputs'!$E20)),'Schedule inputs'!$E20&lt;'Schedule inputs'!$D20),"",IF('Schedule inputs'!$F20="Gate",IF(AND(K$8='Schedule inputs'!$D20,'Schedule inputs'!$D20='Schedule inputs'!$E20),"◆",""),IF(AND(K$8&gt;='Schedule inputs'!$D20,K$8&lt;='Schedule inputs'!$E20),1,"")))</x:f>
      </x:c>
      <x:c r="L21" s="59" t="str">
        <x:f>IF(OR(NOT(ISNUMBER('Schedule inputs'!$D20)),NOT(ISNUMBER('Schedule inputs'!$E20)),'Schedule inputs'!$E20&lt;'Schedule inputs'!$D20),"",IF('Schedule inputs'!$F20="Gate",IF(AND(L$8='Schedule inputs'!$D20,'Schedule inputs'!$D20='Schedule inputs'!$E20),"◆",""),IF(AND(L$8&gt;='Schedule inputs'!$D20,L$8&lt;='Schedule inputs'!$E20),1,"")))</x:f>
      </x:c>
      <x:c r="M21" s="59" t="str">
        <x:f>IF(OR(NOT(ISNUMBER('Schedule inputs'!$D20)),NOT(ISNUMBER('Schedule inputs'!$E20)),'Schedule inputs'!$E20&lt;'Schedule inputs'!$D20),"",IF('Schedule inputs'!$F20="Gate",IF(AND(M$8='Schedule inputs'!$D20,'Schedule inputs'!$D20='Schedule inputs'!$E20),"◆",""),IF(AND(M$8&gt;='Schedule inputs'!$D20,M$8&lt;='Schedule inputs'!$E20),1,"")))</x:f>
      </x:c>
      <x:c r="N21" s="59" t="str">
        <x:f>IF(OR(NOT(ISNUMBER('Schedule inputs'!$D20)),NOT(ISNUMBER('Schedule inputs'!$E20)),'Schedule inputs'!$E20&lt;'Schedule inputs'!$D20),"",IF('Schedule inputs'!$F20="Gate",IF(AND(N$8='Schedule inputs'!$D20,'Schedule inputs'!$D20='Schedule inputs'!$E20),"◆",""),IF(AND(N$8&gt;='Schedule inputs'!$D20,N$8&lt;='Schedule inputs'!$E20),1,"")))</x:f>
      </x:c>
      <x:c r="O21" s="59" t="str">
        <x:f>IF(OR(NOT(ISNUMBER('Schedule inputs'!$D20)),NOT(ISNUMBER('Schedule inputs'!$E20)),'Schedule inputs'!$E20&lt;'Schedule inputs'!$D20),"",IF('Schedule inputs'!$F20="Gate",IF(AND(O$8='Schedule inputs'!$D20,'Schedule inputs'!$D20='Schedule inputs'!$E20),"◆",""),IF(AND(O$8&gt;='Schedule inputs'!$D20,O$8&lt;='Schedule inputs'!$E20),1,"")))</x:f>
      </x:c>
      <x:c r="P21" s="59" t="str">
        <x:f>IF(OR(NOT(ISNUMBER('Schedule inputs'!$D20)),NOT(ISNUMBER('Schedule inputs'!$E20)),'Schedule inputs'!$E20&lt;'Schedule inputs'!$D20),"",IF('Schedule inputs'!$F20="Gate",IF(AND(P$8='Schedule inputs'!$D20,'Schedule inputs'!$D20='Schedule inputs'!$E20),"◆",""),IF(AND(P$8&gt;='Schedule inputs'!$D20,P$8&lt;='Schedule inputs'!$E20),1,"")))</x:f>
      </x:c>
      <x:c r="Q21" s="59" t="str">
        <x:f>IF(OR(NOT(ISNUMBER('Schedule inputs'!$D20)),NOT(ISNUMBER('Schedule inputs'!$E20)),'Schedule inputs'!$E20&lt;'Schedule inputs'!$D20),"",IF('Schedule inputs'!$F20="Gate",IF(AND(Q$8='Schedule inputs'!$D20,'Schedule inputs'!$D20='Schedule inputs'!$E20),"◆",""),IF(AND(Q$8&gt;='Schedule inputs'!$D20,Q$8&lt;='Schedule inputs'!$E20),1,"")))</x:f>
      </x:c>
      <x:c r="R21" s="59" t="n">
        <x:f>IF(OR(NOT(ISNUMBER('Schedule inputs'!$D20)),NOT(ISNUMBER('Schedule inputs'!$E20)),'Schedule inputs'!$E20&lt;'Schedule inputs'!$D20),"",IF('Schedule inputs'!$F20="Gate",IF(AND(R$8='Schedule inputs'!$D20,'Schedule inputs'!$D20='Schedule inputs'!$E20),"◆",""),IF(AND(R$8&gt;='Schedule inputs'!$D20,R$8&lt;='Schedule inputs'!$E20),1,"")))</x:f>
        <x:v>1</x:v>
      </x:c>
      <x:c r="S21" s="59" t="n">
        <x:f>IF(OR(NOT(ISNUMBER('Schedule inputs'!$D20)),NOT(ISNUMBER('Schedule inputs'!$E20)),'Schedule inputs'!$E20&lt;'Schedule inputs'!$D20),"",IF('Schedule inputs'!$F20="Gate",IF(AND(S$8='Schedule inputs'!$D20,'Schedule inputs'!$D20='Schedule inputs'!$E20),"◆",""),IF(AND(S$8&gt;='Schedule inputs'!$D20,S$8&lt;='Schedule inputs'!$E20),1,"")))</x:f>
        <x:v>1</x:v>
      </x:c>
      <x:c r="T21" s="59" t="n">
        <x:f>IF(OR(NOT(ISNUMBER('Schedule inputs'!$D20)),NOT(ISNUMBER('Schedule inputs'!$E20)),'Schedule inputs'!$E20&lt;'Schedule inputs'!$D20),"",IF('Schedule inputs'!$F20="Gate",IF(AND(T$8='Schedule inputs'!$D20,'Schedule inputs'!$D20='Schedule inputs'!$E20),"◆",""),IF(AND(T$8&gt;='Schedule inputs'!$D20,T$8&lt;='Schedule inputs'!$E20),1,"")))</x:f>
        <x:v>1</x:v>
      </x:c>
      <x:c r="U21" s="59" t="n">
        <x:f>IF(OR(NOT(ISNUMBER('Schedule inputs'!$D20)),NOT(ISNUMBER('Schedule inputs'!$E20)),'Schedule inputs'!$E20&lt;'Schedule inputs'!$D20),"",IF('Schedule inputs'!$F20="Gate",IF(AND(U$8='Schedule inputs'!$D20,'Schedule inputs'!$D20='Schedule inputs'!$E20),"◆",""),IF(AND(U$8&gt;='Schedule inputs'!$D20,U$8&lt;='Schedule inputs'!$E20),1,"")))</x:f>
        <x:v>1</x:v>
      </x:c>
      <x:c r="V21" s="59" t="n">
        <x:f>IF(OR(NOT(ISNUMBER('Schedule inputs'!$D20)),NOT(ISNUMBER('Schedule inputs'!$E20)),'Schedule inputs'!$E20&lt;'Schedule inputs'!$D20),"",IF('Schedule inputs'!$F20="Gate",IF(AND(V$8='Schedule inputs'!$D20,'Schedule inputs'!$D20='Schedule inputs'!$E20),"◆",""),IF(AND(V$8&gt;='Schedule inputs'!$D20,V$8&lt;='Schedule inputs'!$E20),1,"")))</x:f>
        <x:v>1</x:v>
      </x:c>
      <x:c r="W21" s="59" t="str">
        <x:f>IF(OR(NOT(ISNUMBER('Schedule inputs'!$D20)),NOT(ISNUMBER('Schedule inputs'!$E20)),'Schedule inputs'!$E20&lt;'Schedule inputs'!$D20),"",IF('Schedule inputs'!$F20="Gate",IF(AND(W$8='Schedule inputs'!$D20,'Schedule inputs'!$D20='Schedule inputs'!$E20),"◆",""),IF(AND(W$8&gt;='Schedule inputs'!$D20,W$8&lt;='Schedule inputs'!$E20),1,"")))</x:f>
      </x:c>
      <x:c r="X21" s="59" t="str">
        <x:f>IF(OR(NOT(ISNUMBER('Schedule inputs'!$D20)),NOT(ISNUMBER('Schedule inputs'!$E20)),'Schedule inputs'!$E20&lt;'Schedule inputs'!$D20),"",IF('Schedule inputs'!$F20="Gate",IF(AND(X$8='Schedule inputs'!$D20,'Schedule inputs'!$D20='Schedule inputs'!$E20),"◆",""),IF(AND(X$8&gt;='Schedule inputs'!$D20,X$8&lt;='Schedule inputs'!$E20),1,"")))</x:f>
      </x:c>
      <x:c r="Y21" s="59" t="str">
        <x:f>IF(OR(NOT(ISNUMBER('Schedule inputs'!$D20)),NOT(ISNUMBER('Schedule inputs'!$E20)),'Schedule inputs'!$E20&lt;'Schedule inputs'!$D20),"",IF('Schedule inputs'!$F20="Gate",IF(AND(Y$8='Schedule inputs'!$D20,'Schedule inputs'!$D20='Schedule inputs'!$E20),"◆",""),IF(AND(Y$8&gt;='Schedule inputs'!$D20,Y$8&lt;='Schedule inputs'!$E20),1,"")))</x:f>
      </x:c>
      <x:c r="Z21" s="59" t="str">
        <x:f>IF(OR(NOT(ISNUMBER('Schedule inputs'!$D20)),NOT(ISNUMBER('Schedule inputs'!$E20)),'Schedule inputs'!$E20&lt;'Schedule inputs'!$D20),"",IF('Schedule inputs'!$F20="Gate",IF(AND(Z$8='Schedule inputs'!$D20,'Schedule inputs'!$D20='Schedule inputs'!$E20),"◆",""),IF(AND(Z$8&gt;='Schedule inputs'!$D20,Z$8&lt;='Schedule inputs'!$E20),1,"")))</x:f>
      </x:c>
      <x:c r="AA21" s="62" t="str">
        <x:f>IF(OR(NOT(ISNUMBER('Schedule inputs'!$D20)),NOT(ISNUMBER('Schedule inputs'!$E20)),'Schedule inputs'!$E20&lt;'Schedule inputs'!$D20),"",IF('Schedule inputs'!$F20="Gate",IF(AND(AA$8='Schedule inputs'!$D20,'Schedule inputs'!$D20='Schedule inputs'!$E20),"◆",""),IF(AND(AA$8&gt;='Schedule inputs'!$D20,AA$8&lt;='Schedule inputs'!$E20),1,"")))</x:f>
      </x:c>
      <x:c r="AB21" s="59" t="str">
        <x:f>IF(OR(NOT(ISNUMBER('Schedule inputs'!$D20)),NOT(ISNUMBER('Schedule inputs'!$E20)),'Schedule inputs'!$E20&lt;'Schedule inputs'!$D20),"",IF('Schedule inputs'!$F20="Gate",IF(AND(AB$8='Schedule inputs'!$D20,'Schedule inputs'!$D20='Schedule inputs'!$E20),"◆",""),IF(AND(AB$8&gt;='Schedule inputs'!$D20,AB$8&lt;='Schedule inputs'!$E20),1,"")))</x:f>
      </x:c>
      <x:c r="AC21" s="59" t="str">
        <x:f>IF(OR(NOT(ISNUMBER('Schedule inputs'!$D20)),NOT(ISNUMBER('Schedule inputs'!$E20)),'Schedule inputs'!$E20&lt;'Schedule inputs'!$D20),"",IF('Schedule inputs'!$F20="Gate",IF(AND(AC$8='Schedule inputs'!$D20,'Schedule inputs'!$D20='Schedule inputs'!$E20),"◆",""),IF(AND(AC$8&gt;='Schedule inputs'!$D20,AC$8&lt;='Schedule inputs'!$E20),1,"")))</x:f>
      </x:c>
      <x:c r="AD21" s="59" t="str">
        <x:f>IF(OR(NOT(ISNUMBER('Schedule inputs'!$D20)),NOT(ISNUMBER('Schedule inputs'!$E20)),'Schedule inputs'!$E20&lt;'Schedule inputs'!$D20),"",IF('Schedule inputs'!$F20="Gate",IF(AND(AD$8='Schedule inputs'!$D20,'Schedule inputs'!$D20='Schedule inputs'!$E20),"◆",""),IF(AND(AD$8&gt;='Schedule inputs'!$D20,AD$8&lt;='Schedule inputs'!$E20),1,"")))</x:f>
      </x:c>
      <x:c r="AE21" s="59" t="str">
        <x:f>IF(OR(NOT(ISNUMBER('Schedule inputs'!$D20)),NOT(ISNUMBER('Schedule inputs'!$E20)),'Schedule inputs'!$E20&lt;'Schedule inputs'!$D20),"",IF('Schedule inputs'!$F20="Gate",IF(AND(AE$8='Schedule inputs'!$D20,'Schedule inputs'!$D20='Schedule inputs'!$E20),"◆",""),IF(AND(AE$8&gt;='Schedule inputs'!$D20,AE$8&lt;='Schedule inputs'!$E20),1,"")))</x:f>
      </x:c>
      <x:c r="AF21" s="59" t="str">
        <x:f>IF(OR(NOT(ISNUMBER('Schedule inputs'!$D20)),NOT(ISNUMBER('Schedule inputs'!$E20)),'Schedule inputs'!$E20&lt;'Schedule inputs'!$D20),"",IF('Schedule inputs'!$F20="Gate",IF(AND(AF$8='Schedule inputs'!$D20,'Schedule inputs'!$D20='Schedule inputs'!$E20),"◆",""),IF(AND(AF$8&gt;='Schedule inputs'!$D20,AF$8&lt;='Schedule inputs'!$E20),1,"")))</x:f>
      </x:c>
      <x:c r="AG21" s="59" t="str">
        <x:f>IF(OR(NOT(ISNUMBER('Schedule inputs'!$D20)),NOT(ISNUMBER('Schedule inputs'!$E20)),'Schedule inputs'!$E20&lt;'Schedule inputs'!$D20),"",IF('Schedule inputs'!$F20="Gate",IF(AND(AG$8='Schedule inputs'!$D20,'Schedule inputs'!$D20='Schedule inputs'!$E20),"◆",""),IF(AND(AG$8&gt;='Schedule inputs'!$D20,AG$8&lt;='Schedule inputs'!$E20),1,"")))</x:f>
      </x:c>
      <x:c r="AH21" s="59" t="str">
        <x:f>IF(OR(NOT(ISNUMBER('Schedule inputs'!$D20)),NOT(ISNUMBER('Schedule inputs'!$E20)),'Schedule inputs'!$E20&lt;'Schedule inputs'!$D20),"",IF('Schedule inputs'!$F20="Gate",IF(AND(AH$8='Schedule inputs'!$D20,'Schedule inputs'!$D20='Schedule inputs'!$E20),"◆",""),IF(AND(AH$8&gt;='Schedule inputs'!$D20,AH$8&lt;='Schedule inputs'!$E20),1,"")))</x:f>
      </x:c>
      <x:c r="AI21" s="59" t="str">
        <x:f>IF(OR(NOT(ISNUMBER('Schedule inputs'!$D20)),NOT(ISNUMBER('Schedule inputs'!$E20)),'Schedule inputs'!$E20&lt;'Schedule inputs'!$D20),"",IF('Schedule inputs'!$F20="Gate",IF(AND(AI$8='Schedule inputs'!$D20,'Schedule inputs'!$D20='Schedule inputs'!$E20),"◆",""),IF(AND(AI$8&gt;='Schedule inputs'!$D20,AI$8&lt;='Schedule inputs'!$E20),1,"")))</x:f>
      </x:c>
    </x:row>
    <x:row r="22" ht="24" customHeight="1">
      <x:c r="A22" s="56" t="n">
        <x:f>'Schedule inputs'!A21</x:f>
        <x:v>14</x:v>
      </x:c>
      <x:c r="B22" s="56" t="str">
        <x:f>'Schedule inputs'!B21</x:f>
        <x:v>IT, network, WMS and security</x:v>
      </x:c>
      <x:c r="C22" s="60" t="str">
        <x:f>IF(OR(NOT(ISNUMBER('Schedule inputs'!$D21)),NOT(ISNUMBER('Schedule inputs'!$E21)),'Schedule inputs'!$E21&lt;'Schedule inputs'!$D21),"",IF('Schedule inputs'!$F21="Gate",IF(AND(C$8='Schedule inputs'!$D21,'Schedule inputs'!$D21='Schedule inputs'!$E21),"◆",""),IF(AND(C$8&gt;='Schedule inputs'!$D21,C$8&lt;='Schedule inputs'!$E21),1,"")))</x:f>
      </x:c>
      <x:c r="D22" s="60" t="str">
        <x:f>IF(OR(NOT(ISNUMBER('Schedule inputs'!$D21)),NOT(ISNUMBER('Schedule inputs'!$E21)),'Schedule inputs'!$E21&lt;'Schedule inputs'!$D21),"",IF('Schedule inputs'!$F21="Gate",IF(AND(D$8='Schedule inputs'!$D21,'Schedule inputs'!$D21='Schedule inputs'!$E21),"◆",""),IF(AND(D$8&gt;='Schedule inputs'!$D21,D$8&lt;='Schedule inputs'!$E21),1,"")))</x:f>
      </x:c>
      <x:c r="E22" s="60" t="str">
        <x:f>IF(OR(NOT(ISNUMBER('Schedule inputs'!$D21)),NOT(ISNUMBER('Schedule inputs'!$E21)),'Schedule inputs'!$E21&lt;'Schedule inputs'!$D21),"",IF('Schedule inputs'!$F21="Gate",IF(AND(E$8='Schedule inputs'!$D21,'Schedule inputs'!$D21='Schedule inputs'!$E21),"◆",""),IF(AND(E$8&gt;='Schedule inputs'!$D21,E$8&lt;='Schedule inputs'!$E21),1,"")))</x:f>
      </x:c>
      <x:c r="F22" s="60" t="str">
        <x:f>IF(OR(NOT(ISNUMBER('Schedule inputs'!$D21)),NOT(ISNUMBER('Schedule inputs'!$E21)),'Schedule inputs'!$E21&lt;'Schedule inputs'!$D21),"",IF('Schedule inputs'!$F21="Gate",IF(AND(F$8='Schedule inputs'!$D21,'Schedule inputs'!$D21='Schedule inputs'!$E21),"◆",""),IF(AND(F$8&gt;='Schedule inputs'!$D21,F$8&lt;='Schedule inputs'!$E21),1,"")))</x:f>
      </x:c>
      <x:c r="G22" s="60" t="str">
        <x:f>IF(OR(NOT(ISNUMBER('Schedule inputs'!$D21)),NOT(ISNUMBER('Schedule inputs'!$E21)),'Schedule inputs'!$E21&lt;'Schedule inputs'!$D21),"",IF('Schedule inputs'!$F21="Gate",IF(AND(G$8='Schedule inputs'!$D21,'Schedule inputs'!$D21='Schedule inputs'!$E21),"◆",""),IF(AND(G$8&gt;='Schedule inputs'!$D21,G$8&lt;='Schedule inputs'!$E21),1,"")))</x:f>
      </x:c>
      <x:c r="H22" s="60" t="str">
        <x:f>IF(OR(NOT(ISNUMBER('Schedule inputs'!$D21)),NOT(ISNUMBER('Schedule inputs'!$E21)),'Schedule inputs'!$E21&lt;'Schedule inputs'!$D21),"",IF('Schedule inputs'!$F21="Gate",IF(AND(H$8='Schedule inputs'!$D21,'Schedule inputs'!$D21='Schedule inputs'!$E21),"◆",""),IF(AND(H$8&gt;='Schedule inputs'!$D21,H$8&lt;='Schedule inputs'!$E21),1,"")))</x:f>
      </x:c>
      <x:c r="I22" s="60" t="str">
        <x:f>IF(OR(NOT(ISNUMBER('Schedule inputs'!$D21)),NOT(ISNUMBER('Schedule inputs'!$E21)),'Schedule inputs'!$E21&lt;'Schedule inputs'!$D21),"",IF('Schedule inputs'!$F21="Gate",IF(AND(I$8='Schedule inputs'!$D21,'Schedule inputs'!$D21='Schedule inputs'!$E21),"◆",""),IF(AND(I$8&gt;='Schedule inputs'!$D21,I$8&lt;='Schedule inputs'!$E21),1,"")))</x:f>
      </x:c>
      <x:c r="J22" s="60" t="str">
        <x:f>IF(OR(NOT(ISNUMBER('Schedule inputs'!$D21)),NOT(ISNUMBER('Schedule inputs'!$E21)),'Schedule inputs'!$E21&lt;'Schedule inputs'!$D21),"",IF('Schedule inputs'!$F21="Gate",IF(AND(J$8='Schedule inputs'!$D21,'Schedule inputs'!$D21='Schedule inputs'!$E21),"◆",""),IF(AND(J$8&gt;='Schedule inputs'!$D21,J$8&lt;='Schedule inputs'!$E21),1,"")))</x:f>
      </x:c>
      <x:c r="K22" s="60" t="str">
        <x:f>IF(OR(NOT(ISNUMBER('Schedule inputs'!$D21)),NOT(ISNUMBER('Schedule inputs'!$E21)),'Schedule inputs'!$E21&lt;'Schedule inputs'!$D21),"",IF('Schedule inputs'!$F21="Gate",IF(AND(K$8='Schedule inputs'!$D21,'Schedule inputs'!$D21='Schedule inputs'!$E21),"◆",""),IF(AND(K$8&gt;='Schedule inputs'!$D21,K$8&lt;='Schedule inputs'!$E21),1,"")))</x:f>
      </x:c>
      <x:c r="L22" s="60" t="str">
        <x:f>IF(OR(NOT(ISNUMBER('Schedule inputs'!$D21)),NOT(ISNUMBER('Schedule inputs'!$E21)),'Schedule inputs'!$E21&lt;'Schedule inputs'!$D21),"",IF('Schedule inputs'!$F21="Gate",IF(AND(L$8='Schedule inputs'!$D21,'Schedule inputs'!$D21='Schedule inputs'!$E21),"◆",""),IF(AND(L$8&gt;='Schedule inputs'!$D21,L$8&lt;='Schedule inputs'!$E21),1,"")))</x:f>
      </x:c>
      <x:c r="M22" s="60" t="str">
        <x:f>IF(OR(NOT(ISNUMBER('Schedule inputs'!$D21)),NOT(ISNUMBER('Schedule inputs'!$E21)),'Schedule inputs'!$E21&lt;'Schedule inputs'!$D21),"",IF('Schedule inputs'!$F21="Gate",IF(AND(M$8='Schedule inputs'!$D21,'Schedule inputs'!$D21='Schedule inputs'!$E21),"◆",""),IF(AND(M$8&gt;='Schedule inputs'!$D21,M$8&lt;='Schedule inputs'!$E21),1,"")))</x:f>
      </x:c>
      <x:c r="N22" s="60" t="str">
        <x:f>IF(OR(NOT(ISNUMBER('Schedule inputs'!$D21)),NOT(ISNUMBER('Schedule inputs'!$E21)),'Schedule inputs'!$E21&lt;'Schedule inputs'!$D21),"",IF('Schedule inputs'!$F21="Gate",IF(AND(N$8='Schedule inputs'!$D21,'Schedule inputs'!$D21='Schedule inputs'!$E21),"◆",""),IF(AND(N$8&gt;='Schedule inputs'!$D21,N$8&lt;='Schedule inputs'!$E21),1,"")))</x:f>
      </x:c>
      <x:c r="O22" s="60" t="n">
        <x:f>IF(OR(NOT(ISNUMBER('Schedule inputs'!$D21)),NOT(ISNUMBER('Schedule inputs'!$E21)),'Schedule inputs'!$E21&lt;'Schedule inputs'!$D21),"",IF('Schedule inputs'!$F21="Gate",IF(AND(O$8='Schedule inputs'!$D21,'Schedule inputs'!$D21='Schedule inputs'!$E21),"◆",""),IF(AND(O$8&gt;='Schedule inputs'!$D21,O$8&lt;='Schedule inputs'!$E21),1,"")))</x:f>
        <x:v>1</x:v>
      </x:c>
      <x:c r="P22" s="60" t="n">
        <x:f>IF(OR(NOT(ISNUMBER('Schedule inputs'!$D21)),NOT(ISNUMBER('Schedule inputs'!$E21)),'Schedule inputs'!$E21&lt;'Schedule inputs'!$D21),"",IF('Schedule inputs'!$F21="Gate",IF(AND(P$8='Schedule inputs'!$D21,'Schedule inputs'!$D21='Schedule inputs'!$E21),"◆",""),IF(AND(P$8&gt;='Schedule inputs'!$D21,P$8&lt;='Schedule inputs'!$E21),1,"")))</x:f>
        <x:v>1</x:v>
      </x:c>
      <x:c r="Q22" s="60" t="n">
        <x:f>IF(OR(NOT(ISNUMBER('Schedule inputs'!$D21)),NOT(ISNUMBER('Schedule inputs'!$E21)),'Schedule inputs'!$E21&lt;'Schedule inputs'!$D21),"",IF('Schedule inputs'!$F21="Gate",IF(AND(Q$8='Schedule inputs'!$D21,'Schedule inputs'!$D21='Schedule inputs'!$E21),"◆",""),IF(AND(Q$8&gt;='Schedule inputs'!$D21,Q$8&lt;='Schedule inputs'!$E21),1,"")))</x:f>
        <x:v>1</x:v>
      </x:c>
      <x:c r="R22" s="60" t="n">
        <x:f>IF(OR(NOT(ISNUMBER('Schedule inputs'!$D21)),NOT(ISNUMBER('Schedule inputs'!$E21)),'Schedule inputs'!$E21&lt;'Schedule inputs'!$D21),"",IF('Schedule inputs'!$F21="Gate",IF(AND(R$8='Schedule inputs'!$D21,'Schedule inputs'!$D21='Schedule inputs'!$E21),"◆",""),IF(AND(R$8&gt;='Schedule inputs'!$D21,R$8&lt;='Schedule inputs'!$E21),1,"")))</x:f>
        <x:v>1</x:v>
      </x:c>
      <x:c r="S22" s="60" t="n">
        <x:f>IF(OR(NOT(ISNUMBER('Schedule inputs'!$D21)),NOT(ISNUMBER('Schedule inputs'!$E21)),'Schedule inputs'!$E21&lt;'Schedule inputs'!$D21),"",IF('Schedule inputs'!$F21="Gate",IF(AND(S$8='Schedule inputs'!$D21,'Schedule inputs'!$D21='Schedule inputs'!$E21),"◆",""),IF(AND(S$8&gt;='Schedule inputs'!$D21,S$8&lt;='Schedule inputs'!$E21),1,"")))</x:f>
        <x:v>1</x:v>
      </x:c>
      <x:c r="T22" s="60" t="n">
        <x:f>IF(OR(NOT(ISNUMBER('Schedule inputs'!$D21)),NOT(ISNUMBER('Schedule inputs'!$E21)),'Schedule inputs'!$E21&lt;'Schedule inputs'!$D21),"",IF('Schedule inputs'!$F21="Gate",IF(AND(T$8='Schedule inputs'!$D21,'Schedule inputs'!$D21='Schedule inputs'!$E21),"◆",""),IF(AND(T$8&gt;='Schedule inputs'!$D21,T$8&lt;='Schedule inputs'!$E21),1,"")))</x:f>
        <x:v>1</x:v>
      </x:c>
      <x:c r="U22" s="60" t="n">
        <x:f>IF(OR(NOT(ISNUMBER('Schedule inputs'!$D21)),NOT(ISNUMBER('Schedule inputs'!$E21)),'Schedule inputs'!$E21&lt;'Schedule inputs'!$D21),"",IF('Schedule inputs'!$F21="Gate",IF(AND(U$8='Schedule inputs'!$D21,'Schedule inputs'!$D21='Schedule inputs'!$E21),"◆",""),IF(AND(U$8&gt;='Schedule inputs'!$D21,U$8&lt;='Schedule inputs'!$E21),1,"")))</x:f>
        <x:v>1</x:v>
      </x:c>
      <x:c r="V22" s="60" t="n">
        <x:f>IF(OR(NOT(ISNUMBER('Schedule inputs'!$D21)),NOT(ISNUMBER('Schedule inputs'!$E21)),'Schedule inputs'!$E21&lt;'Schedule inputs'!$D21),"",IF('Schedule inputs'!$F21="Gate",IF(AND(V$8='Schedule inputs'!$D21,'Schedule inputs'!$D21='Schedule inputs'!$E21),"◆",""),IF(AND(V$8&gt;='Schedule inputs'!$D21,V$8&lt;='Schedule inputs'!$E21),1,"")))</x:f>
        <x:v>1</x:v>
      </x:c>
      <x:c r="W22" s="60" t="n">
        <x:f>IF(OR(NOT(ISNUMBER('Schedule inputs'!$D21)),NOT(ISNUMBER('Schedule inputs'!$E21)),'Schedule inputs'!$E21&lt;'Schedule inputs'!$D21),"",IF('Schedule inputs'!$F21="Gate",IF(AND(W$8='Schedule inputs'!$D21,'Schedule inputs'!$D21='Schedule inputs'!$E21),"◆",""),IF(AND(W$8&gt;='Schedule inputs'!$D21,W$8&lt;='Schedule inputs'!$E21),1,"")))</x:f>
        <x:v>1</x:v>
      </x:c>
      <x:c r="X22" s="60" t="str">
        <x:f>IF(OR(NOT(ISNUMBER('Schedule inputs'!$D21)),NOT(ISNUMBER('Schedule inputs'!$E21)),'Schedule inputs'!$E21&lt;'Schedule inputs'!$D21),"",IF('Schedule inputs'!$F21="Gate",IF(AND(X$8='Schedule inputs'!$D21,'Schedule inputs'!$D21='Schedule inputs'!$E21),"◆",""),IF(AND(X$8&gt;='Schedule inputs'!$D21,X$8&lt;='Schedule inputs'!$E21),1,"")))</x:f>
      </x:c>
      <x:c r="Y22" s="60" t="str">
        <x:f>IF(OR(NOT(ISNUMBER('Schedule inputs'!$D21)),NOT(ISNUMBER('Schedule inputs'!$E21)),'Schedule inputs'!$E21&lt;'Schedule inputs'!$D21),"",IF('Schedule inputs'!$F21="Gate",IF(AND(Y$8='Schedule inputs'!$D21,'Schedule inputs'!$D21='Schedule inputs'!$E21),"◆",""),IF(AND(Y$8&gt;='Schedule inputs'!$D21,Y$8&lt;='Schedule inputs'!$E21),1,"")))</x:f>
      </x:c>
      <x:c r="Z22" s="60" t="str">
        <x:f>IF(OR(NOT(ISNUMBER('Schedule inputs'!$D21)),NOT(ISNUMBER('Schedule inputs'!$E21)),'Schedule inputs'!$E21&lt;'Schedule inputs'!$D21),"",IF('Schedule inputs'!$F21="Gate",IF(AND(Z$8='Schedule inputs'!$D21,'Schedule inputs'!$D21='Schedule inputs'!$E21),"◆",""),IF(AND(Z$8&gt;='Schedule inputs'!$D21,Z$8&lt;='Schedule inputs'!$E21),1,"")))</x:f>
      </x:c>
      <x:c r="AA22" s="63" t="str">
        <x:f>IF(OR(NOT(ISNUMBER('Schedule inputs'!$D21)),NOT(ISNUMBER('Schedule inputs'!$E21)),'Schedule inputs'!$E21&lt;'Schedule inputs'!$D21),"",IF('Schedule inputs'!$F21="Gate",IF(AND(AA$8='Schedule inputs'!$D21,'Schedule inputs'!$D21='Schedule inputs'!$E21),"◆",""),IF(AND(AA$8&gt;='Schedule inputs'!$D21,AA$8&lt;='Schedule inputs'!$E21),1,"")))</x:f>
      </x:c>
      <x:c r="AB22" s="60" t="str">
        <x:f>IF(OR(NOT(ISNUMBER('Schedule inputs'!$D21)),NOT(ISNUMBER('Schedule inputs'!$E21)),'Schedule inputs'!$E21&lt;'Schedule inputs'!$D21),"",IF('Schedule inputs'!$F21="Gate",IF(AND(AB$8='Schedule inputs'!$D21,'Schedule inputs'!$D21='Schedule inputs'!$E21),"◆",""),IF(AND(AB$8&gt;='Schedule inputs'!$D21,AB$8&lt;='Schedule inputs'!$E21),1,"")))</x:f>
      </x:c>
      <x:c r="AC22" s="60" t="str">
        <x:f>IF(OR(NOT(ISNUMBER('Schedule inputs'!$D21)),NOT(ISNUMBER('Schedule inputs'!$E21)),'Schedule inputs'!$E21&lt;'Schedule inputs'!$D21),"",IF('Schedule inputs'!$F21="Gate",IF(AND(AC$8='Schedule inputs'!$D21,'Schedule inputs'!$D21='Schedule inputs'!$E21),"◆",""),IF(AND(AC$8&gt;='Schedule inputs'!$D21,AC$8&lt;='Schedule inputs'!$E21),1,"")))</x:f>
      </x:c>
      <x:c r="AD22" s="60" t="str">
        <x:f>IF(OR(NOT(ISNUMBER('Schedule inputs'!$D21)),NOT(ISNUMBER('Schedule inputs'!$E21)),'Schedule inputs'!$E21&lt;'Schedule inputs'!$D21),"",IF('Schedule inputs'!$F21="Gate",IF(AND(AD$8='Schedule inputs'!$D21,'Schedule inputs'!$D21='Schedule inputs'!$E21),"◆",""),IF(AND(AD$8&gt;='Schedule inputs'!$D21,AD$8&lt;='Schedule inputs'!$E21),1,"")))</x:f>
      </x:c>
      <x:c r="AE22" s="60" t="str">
        <x:f>IF(OR(NOT(ISNUMBER('Schedule inputs'!$D21)),NOT(ISNUMBER('Schedule inputs'!$E21)),'Schedule inputs'!$E21&lt;'Schedule inputs'!$D21),"",IF('Schedule inputs'!$F21="Gate",IF(AND(AE$8='Schedule inputs'!$D21,'Schedule inputs'!$D21='Schedule inputs'!$E21),"◆",""),IF(AND(AE$8&gt;='Schedule inputs'!$D21,AE$8&lt;='Schedule inputs'!$E21),1,"")))</x:f>
      </x:c>
      <x:c r="AF22" s="60" t="str">
        <x:f>IF(OR(NOT(ISNUMBER('Schedule inputs'!$D21)),NOT(ISNUMBER('Schedule inputs'!$E21)),'Schedule inputs'!$E21&lt;'Schedule inputs'!$D21),"",IF('Schedule inputs'!$F21="Gate",IF(AND(AF$8='Schedule inputs'!$D21,'Schedule inputs'!$D21='Schedule inputs'!$E21),"◆",""),IF(AND(AF$8&gt;='Schedule inputs'!$D21,AF$8&lt;='Schedule inputs'!$E21),1,"")))</x:f>
      </x:c>
      <x:c r="AG22" s="60" t="str">
        <x:f>IF(OR(NOT(ISNUMBER('Schedule inputs'!$D21)),NOT(ISNUMBER('Schedule inputs'!$E21)),'Schedule inputs'!$E21&lt;'Schedule inputs'!$D21),"",IF('Schedule inputs'!$F21="Gate",IF(AND(AG$8='Schedule inputs'!$D21,'Schedule inputs'!$D21='Schedule inputs'!$E21),"◆",""),IF(AND(AG$8&gt;='Schedule inputs'!$D21,AG$8&lt;='Schedule inputs'!$E21),1,"")))</x:f>
      </x:c>
      <x:c r="AH22" s="60" t="str">
        <x:f>IF(OR(NOT(ISNUMBER('Schedule inputs'!$D21)),NOT(ISNUMBER('Schedule inputs'!$E21)),'Schedule inputs'!$E21&lt;'Schedule inputs'!$D21),"",IF('Schedule inputs'!$F21="Gate",IF(AND(AH$8='Schedule inputs'!$D21,'Schedule inputs'!$D21='Schedule inputs'!$E21),"◆",""),IF(AND(AH$8&gt;='Schedule inputs'!$D21,AH$8&lt;='Schedule inputs'!$E21),1,"")))</x:f>
      </x:c>
      <x:c r="AI22" s="60" t="str">
        <x:f>IF(OR(NOT(ISNUMBER('Schedule inputs'!$D21)),NOT(ISNUMBER('Schedule inputs'!$E21)),'Schedule inputs'!$E21&lt;'Schedule inputs'!$D21),"",IF('Schedule inputs'!$F21="Gate",IF(AND(AI$8='Schedule inputs'!$D21,'Schedule inputs'!$D21='Schedule inputs'!$E21),"◆",""),IF(AND(AI$8&gt;='Schedule inputs'!$D21,AI$8&lt;='Schedule inputs'!$E21),1,"")))</x:f>
      </x:c>
    </x:row>
    <x:row r="23" ht="24" customHeight="1">
      <x:c r="A23" s="54" t="n">
        <x:f>'Schedule inputs'!A22</x:f>
        <x:v>15</x:v>
      </x:c>
      <x:c r="B23" s="54" t="str">
        <x:f>'Schedule inputs'!B22</x:f>
        <x:v>Quality spaces and documentation</x:v>
      </x:c>
      <x:c r="C23" s="59" t="str">
        <x:f>IF(OR(NOT(ISNUMBER('Schedule inputs'!$D22)),NOT(ISNUMBER('Schedule inputs'!$E22)),'Schedule inputs'!$E22&lt;'Schedule inputs'!$D22),"",IF('Schedule inputs'!$F22="Gate",IF(AND(C$8='Schedule inputs'!$D22,'Schedule inputs'!$D22='Schedule inputs'!$E22),"◆",""),IF(AND(C$8&gt;='Schedule inputs'!$D22,C$8&lt;='Schedule inputs'!$E22),1,"")))</x:f>
      </x:c>
      <x:c r="D23" s="59" t="str">
        <x:f>IF(OR(NOT(ISNUMBER('Schedule inputs'!$D22)),NOT(ISNUMBER('Schedule inputs'!$E22)),'Schedule inputs'!$E22&lt;'Schedule inputs'!$D22),"",IF('Schedule inputs'!$F22="Gate",IF(AND(D$8='Schedule inputs'!$D22,'Schedule inputs'!$D22='Schedule inputs'!$E22),"◆",""),IF(AND(D$8&gt;='Schedule inputs'!$D22,D$8&lt;='Schedule inputs'!$E22),1,"")))</x:f>
      </x:c>
      <x:c r="E23" s="59" t="str">
        <x:f>IF(OR(NOT(ISNUMBER('Schedule inputs'!$D22)),NOT(ISNUMBER('Schedule inputs'!$E22)),'Schedule inputs'!$E22&lt;'Schedule inputs'!$D22),"",IF('Schedule inputs'!$F22="Gate",IF(AND(E$8='Schedule inputs'!$D22,'Schedule inputs'!$D22='Schedule inputs'!$E22),"◆",""),IF(AND(E$8&gt;='Schedule inputs'!$D22,E$8&lt;='Schedule inputs'!$E22),1,"")))</x:f>
      </x:c>
      <x:c r="F23" s="59" t="str">
        <x:f>IF(OR(NOT(ISNUMBER('Schedule inputs'!$D22)),NOT(ISNUMBER('Schedule inputs'!$E22)),'Schedule inputs'!$E22&lt;'Schedule inputs'!$D22),"",IF('Schedule inputs'!$F22="Gate",IF(AND(F$8='Schedule inputs'!$D22,'Schedule inputs'!$D22='Schedule inputs'!$E22),"◆",""),IF(AND(F$8&gt;='Schedule inputs'!$D22,F$8&lt;='Schedule inputs'!$E22),1,"")))</x:f>
      </x:c>
      <x:c r="G23" s="59" t="str">
        <x:f>IF(OR(NOT(ISNUMBER('Schedule inputs'!$D22)),NOT(ISNUMBER('Schedule inputs'!$E22)),'Schedule inputs'!$E22&lt;'Schedule inputs'!$D22),"",IF('Schedule inputs'!$F22="Gate",IF(AND(G$8='Schedule inputs'!$D22,'Schedule inputs'!$D22='Schedule inputs'!$E22),"◆",""),IF(AND(G$8&gt;='Schedule inputs'!$D22,G$8&lt;='Schedule inputs'!$E22),1,"")))</x:f>
      </x:c>
      <x:c r="H23" s="59" t="str">
        <x:f>IF(OR(NOT(ISNUMBER('Schedule inputs'!$D22)),NOT(ISNUMBER('Schedule inputs'!$E22)),'Schedule inputs'!$E22&lt;'Schedule inputs'!$D22),"",IF('Schedule inputs'!$F22="Gate",IF(AND(H$8='Schedule inputs'!$D22,'Schedule inputs'!$D22='Schedule inputs'!$E22),"◆",""),IF(AND(H$8&gt;='Schedule inputs'!$D22,H$8&lt;='Schedule inputs'!$E22),1,"")))</x:f>
      </x:c>
      <x:c r="I23" s="59" t="str">
        <x:f>IF(OR(NOT(ISNUMBER('Schedule inputs'!$D22)),NOT(ISNUMBER('Schedule inputs'!$E22)),'Schedule inputs'!$E22&lt;'Schedule inputs'!$D22),"",IF('Schedule inputs'!$F22="Gate",IF(AND(I$8='Schedule inputs'!$D22,'Schedule inputs'!$D22='Schedule inputs'!$E22),"◆",""),IF(AND(I$8&gt;='Schedule inputs'!$D22,I$8&lt;='Schedule inputs'!$E22),1,"")))</x:f>
      </x:c>
      <x:c r="J23" s="59" t="str">
        <x:f>IF(OR(NOT(ISNUMBER('Schedule inputs'!$D22)),NOT(ISNUMBER('Schedule inputs'!$E22)),'Schedule inputs'!$E22&lt;'Schedule inputs'!$D22),"",IF('Schedule inputs'!$F22="Gate",IF(AND(J$8='Schedule inputs'!$D22,'Schedule inputs'!$D22='Schedule inputs'!$E22),"◆",""),IF(AND(J$8&gt;='Schedule inputs'!$D22,J$8&lt;='Schedule inputs'!$E22),1,"")))</x:f>
      </x:c>
      <x:c r="K23" s="59" t="str">
        <x:f>IF(OR(NOT(ISNUMBER('Schedule inputs'!$D22)),NOT(ISNUMBER('Schedule inputs'!$E22)),'Schedule inputs'!$E22&lt;'Schedule inputs'!$D22),"",IF('Schedule inputs'!$F22="Gate",IF(AND(K$8='Schedule inputs'!$D22,'Schedule inputs'!$D22='Schedule inputs'!$E22),"◆",""),IF(AND(K$8&gt;='Schedule inputs'!$D22,K$8&lt;='Schedule inputs'!$E22),1,"")))</x:f>
      </x:c>
      <x:c r="L23" s="59" t="str">
        <x:f>IF(OR(NOT(ISNUMBER('Schedule inputs'!$D22)),NOT(ISNUMBER('Schedule inputs'!$E22)),'Schedule inputs'!$E22&lt;'Schedule inputs'!$D22),"",IF('Schedule inputs'!$F22="Gate",IF(AND(L$8='Schedule inputs'!$D22,'Schedule inputs'!$D22='Schedule inputs'!$E22),"◆",""),IF(AND(L$8&gt;='Schedule inputs'!$D22,L$8&lt;='Schedule inputs'!$E22),1,"")))</x:f>
      </x:c>
      <x:c r="M23" s="59" t="str">
        <x:f>IF(OR(NOT(ISNUMBER('Schedule inputs'!$D22)),NOT(ISNUMBER('Schedule inputs'!$E22)),'Schedule inputs'!$E22&lt;'Schedule inputs'!$D22),"",IF('Schedule inputs'!$F22="Gate",IF(AND(M$8='Schedule inputs'!$D22,'Schedule inputs'!$D22='Schedule inputs'!$E22),"◆",""),IF(AND(M$8&gt;='Schedule inputs'!$D22,M$8&lt;='Schedule inputs'!$E22),1,"")))</x:f>
      </x:c>
      <x:c r="N23" s="59" t="str">
        <x:f>IF(OR(NOT(ISNUMBER('Schedule inputs'!$D22)),NOT(ISNUMBER('Schedule inputs'!$E22)),'Schedule inputs'!$E22&lt;'Schedule inputs'!$D22),"",IF('Schedule inputs'!$F22="Gate",IF(AND(N$8='Schedule inputs'!$D22,'Schedule inputs'!$D22='Schedule inputs'!$E22),"◆",""),IF(AND(N$8&gt;='Schedule inputs'!$D22,N$8&lt;='Schedule inputs'!$E22),1,"")))</x:f>
      </x:c>
      <x:c r="O23" s="59" t="str">
        <x:f>IF(OR(NOT(ISNUMBER('Schedule inputs'!$D22)),NOT(ISNUMBER('Schedule inputs'!$E22)),'Schedule inputs'!$E22&lt;'Schedule inputs'!$D22),"",IF('Schedule inputs'!$F22="Gate",IF(AND(O$8='Schedule inputs'!$D22,'Schedule inputs'!$D22='Schedule inputs'!$E22),"◆",""),IF(AND(O$8&gt;='Schedule inputs'!$D22,O$8&lt;='Schedule inputs'!$E22),1,"")))</x:f>
      </x:c>
      <x:c r="P23" s="59" t="str">
        <x:f>IF(OR(NOT(ISNUMBER('Schedule inputs'!$D22)),NOT(ISNUMBER('Schedule inputs'!$E22)),'Schedule inputs'!$E22&lt;'Schedule inputs'!$D22),"",IF('Schedule inputs'!$F22="Gate",IF(AND(P$8='Schedule inputs'!$D22,'Schedule inputs'!$D22='Schedule inputs'!$E22),"◆",""),IF(AND(P$8&gt;='Schedule inputs'!$D22,P$8&lt;='Schedule inputs'!$E22),1,"")))</x:f>
      </x:c>
      <x:c r="Q23" s="59" t="n">
        <x:f>IF(OR(NOT(ISNUMBER('Schedule inputs'!$D22)),NOT(ISNUMBER('Schedule inputs'!$E22)),'Schedule inputs'!$E22&lt;'Schedule inputs'!$D22),"",IF('Schedule inputs'!$F22="Gate",IF(AND(Q$8='Schedule inputs'!$D22,'Schedule inputs'!$D22='Schedule inputs'!$E22),"◆",""),IF(AND(Q$8&gt;='Schedule inputs'!$D22,Q$8&lt;='Schedule inputs'!$E22),1,"")))</x:f>
        <x:v>1</x:v>
      </x:c>
      <x:c r="R23" s="59" t="n">
        <x:f>IF(OR(NOT(ISNUMBER('Schedule inputs'!$D22)),NOT(ISNUMBER('Schedule inputs'!$E22)),'Schedule inputs'!$E22&lt;'Schedule inputs'!$D22),"",IF('Schedule inputs'!$F22="Gate",IF(AND(R$8='Schedule inputs'!$D22,'Schedule inputs'!$D22='Schedule inputs'!$E22),"◆",""),IF(AND(R$8&gt;='Schedule inputs'!$D22,R$8&lt;='Schedule inputs'!$E22),1,"")))</x:f>
        <x:v>1</x:v>
      </x:c>
      <x:c r="S23" s="59" t="n">
        <x:f>IF(OR(NOT(ISNUMBER('Schedule inputs'!$D22)),NOT(ISNUMBER('Schedule inputs'!$E22)),'Schedule inputs'!$E22&lt;'Schedule inputs'!$D22),"",IF('Schedule inputs'!$F22="Gate",IF(AND(S$8='Schedule inputs'!$D22,'Schedule inputs'!$D22='Schedule inputs'!$E22),"◆",""),IF(AND(S$8&gt;='Schedule inputs'!$D22,S$8&lt;='Schedule inputs'!$E22),1,"")))</x:f>
        <x:v>1</x:v>
      </x:c>
      <x:c r="T23" s="59" t="n">
        <x:f>IF(OR(NOT(ISNUMBER('Schedule inputs'!$D22)),NOT(ISNUMBER('Schedule inputs'!$E22)),'Schedule inputs'!$E22&lt;'Schedule inputs'!$D22),"",IF('Schedule inputs'!$F22="Gate",IF(AND(T$8='Schedule inputs'!$D22,'Schedule inputs'!$D22='Schedule inputs'!$E22),"◆",""),IF(AND(T$8&gt;='Schedule inputs'!$D22,T$8&lt;='Schedule inputs'!$E22),1,"")))</x:f>
        <x:v>1</x:v>
      </x:c>
      <x:c r="U23" s="59" t="n">
        <x:f>IF(OR(NOT(ISNUMBER('Schedule inputs'!$D22)),NOT(ISNUMBER('Schedule inputs'!$E22)),'Schedule inputs'!$E22&lt;'Schedule inputs'!$D22),"",IF('Schedule inputs'!$F22="Gate",IF(AND(U$8='Schedule inputs'!$D22,'Schedule inputs'!$D22='Schedule inputs'!$E22),"◆",""),IF(AND(U$8&gt;='Schedule inputs'!$D22,U$8&lt;='Schedule inputs'!$E22),1,"")))</x:f>
        <x:v>1</x:v>
      </x:c>
      <x:c r="V23" s="59" t="n">
        <x:f>IF(OR(NOT(ISNUMBER('Schedule inputs'!$D22)),NOT(ISNUMBER('Schedule inputs'!$E22)),'Schedule inputs'!$E22&lt;'Schedule inputs'!$D22),"",IF('Schedule inputs'!$F22="Gate",IF(AND(V$8='Schedule inputs'!$D22,'Schedule inputs'!$D22='Schedule inputs'!$E22),"◆",""),IF(AND(V$8&gt;='Schedule inputs'!$D22,V$8&lt;='Schedule inputs'!$E22),1,"")))</x:f>
        <x:v>1</x:v>
      </x:c>
      <x:c r="W23" s="59" t="n">
        <x:f>IF(OR(NOT(ISNUMBER('Schedule inputs'!$D22)),NOT(ISNUMBER('Schedule inputs'!$E22)),'Schedule inputs'!$E22&lt;'Schedule inputs'!$D22),"",IF('Schedule inputs'!$F22="Gate",IF(AND(W$8='Schedule inputs'!$D22,'Schedule inputs'!$D22='Schedule inputs'!$E22),"◆",""),IF(AND(W$8&gt;='Schedule inputs'!$D22,W$8&lt;='Schedule inputs'!$E22),1,"")))</x:f>
        <x:v>1</x:v>
      </x:c>
      <x:c r="X23" s="59" t="str">
        <x:f>IF(OR(NOT(ISNUMBER('Schedule inputs'!$D22)),NOT(ISNUMBER('Schedule inputs'!$E22)),'Schedule inputs'!$E22&lt;'Schedule inputs'!$D22),"",IF('Schedule inputs'!$F22="Gate",IF(AND(X$8='Schedule inputs'!$D22,'Schedule inputs'!$D22='Schedule inputs'!$E22),"◆",""),IF(AND(X$8&gt;='Schedule inputs'!$D22,X$8&lt;='Schedule inputs'!$E22),1,"")))</x:f>
      </x:c>
      <x:c r="Y23" s="59" t="str">
        <x:f>IF(OR(NOT(ISNUMBER('Schedule inputs'!$D22)),NOT(ISNUMBER('Schedule inputs'!$E22)),'Schedule inputs'!$E22&lt;'Schedule inputs'!$D22),"",IF('Schedule inputs'!$F22="Gate",IF(AND(Y$8='Schedule inputs'!$D22,'Schedule inputs'!$D22='Schedule inputs'!$E22),"◆",""),IF(AND(Y$8&gt;='Schedule inputs'!$D22,Y$8&lt;='Schedule inputs'!$E22),1,"")))</x:f>
      </x:c>
      <x:c r="Z23" s="59" t="str">
        <x:f>IF(OR(NOT(ISNUMBER('Schedule inputs'!$D22)),NOT(ISNUMBER('Schedule inputs'!$E22)),'Schedule inputs'!$E22&lt;'Schedule inputs'!$D22),"",IF('Schedule inputs'!$F22="Gate",IF(AND(Z$8='Schedule inputs'!$D22,'Schedule inputs'!$D22='Schedule inputs'!$E22),"◆",""),IF(AND(Z$8&gt;='Schedule inputs'!$D22,Z$8&lt;='Schedule inputs'!$E22),1,"")))</x:f>
      </x:c>
      <x:c r="AA23" s="62" t="str">
        <x:f>IF(OR(NOT(ISNUMBER('Schedule inputs'!$D22)),NOT(ISNUMBER('Schedule inputs'!$E22)),'Schedule inputs'!$E22&lt;'Schedule inputs'!$D22),"",IF('Schedule inputs'!$F22="Gate",IF(AND(AA$8='Schedule inputs'!$D22,'Schedule inputs'!$D22='Schedule inputs'!$E22),"◆",""),IF(AND(AA$8&gt;='Schedule inputs'!$D22,AA$8&lt;='Schedule inputs'!$E22),1,"")))</x:f>
      </x:c>
      <x:c r="AB23" s="59" t="str">
        <x:f>IF(OR(NOT(ISNUMBER('Schedule inputs'!$D22)),NOT(ISNUMBER('Schedule inputs'!$E22)),'Schedule inputs'!$E22&lt;'Schedule inputs'!$D22),"",IF('Schedule inputs'!$F22="Gate",IF(AND(AB$8='Schedule inputs'!$D22,'Schedule inputs'!$D22='Schedule inputs'!$E22),"◆",""),IF(AND(AB$8&gt;='Schedule inputs'!$D22,AB$8&lt;='Schedule inputs'!$E22),1,"")))</x:f>
      </x:c>
      <x:c r="AC23" s="59" t="str">
        <x:f>IF(OR(NOT(ISNUMBER('Schedule inputs'!$D22)),NOT(ISNUMBER('Schedule inputs'!$E22)),'Schedule inputs'!$E22&lt;'Schedule inputs'!$D22),"",IF('Schedule inputs'!$F22="Gate",IF(AND(AC$8='Schedule inputs'!$D22,'Schedule inputs'!$D22='Schedule inputs'!$E22),"◆",""),IF(AND(AC$8&gt;='Schedule inputs'!$D22,AC$8&lt;='Schedule inputs'!$E22),1,"")))</x:f>
      </x:c>
      <x:c r="AD23" s="59" t="str">
        <x:f>IF(OR(NOT(ISNUMBER('Schedule inputs'!$D22)),NOT(ISNUMBER('Schedule inputs'!$E22)),'Schedule inputs'!$E22&lt;'Schedule inputs'!$D22),"",IF('Schedule inputs'!$F22="Gate",IF(AND(AD$8='Schedule inputs'!$D22,'Schedule inputs'!$D22='Schedule inputs'!$E22),"◆",""),IF(AND(AD$8&gt;='Schedule inputs'!$D22,AD$8&lt;='Schedule inputs'!$E22),1,"")))</x:f>
      </x:c>
      <x:c r="AE23" s="59" t="str">
        <x:f>IF(OR(NOT(ISNUMBER('Schedule inputs'!$D22)),NOT(ISNUMBER('Schedule inputs'!$E22)),'Schedule inputs'!$E22&lt;'Schedule inputs'!$D22),"",IF('Schedule inputs'!$F22="Gate",IF(AND(AE$8='Schedule inputs'!$D22,'Schedule inputs'!$D22='Schedule inputs'!$E22),"◆",""),IF(AND(AE$8&gt;='Schedule inputs'!$D22,AE$8&lt;='Schedule inputs'!$E22),1,"")))</x:f>
      </x:c>
      <x:c r="AF23" s="59" t="str">
        <x:f>IF(OR(NOT(ISNUMBER('Schedule inputs'!$D22)),NOT(ISNUMBER('Schedule inputs'!$E22)),'Schedule inputs'!$E22&lt;'Schedule inputs'!$D22),"",IF('Schedule inputs'!$F22="Gate",IF(AND(AF$8='Schedule inputs'!$D22,'Schedule inputs'!$D22='Schedule inputs'!$E22),"◆",""),IF(AND(AF$8&gt;='Schedule inputs'!$D22,AF$8&lt;='Schedule inputs'!$E22),1,"")))</x:f>
      </x:c>
      <x:c r="AG23" s="59" t="str">
        <x:f>IF(OR(NOT(ISNUMBER('Schedule inputs'!$D22)),NOT(ISNUMBER('Schedule inputs'!$E22)),'Schedule inputs'!$E22&lt;'Schedule inputs'!$D22),"",IF('Schedule inputs'!$F22="Gate",IF(AND(AG$8='Schedule inputs'!$D22,'Schedule inputs'!$D22='Schedule inputs'!$E22),"◆",""),IF(AND(AG$8&gt;='Schedule inputs'!$D22,AG$8&lt;='Schedule inputs'!$E22),1,"")))</x:f>
      </x:c>
      <x:c r="AH23" s="59" t="str">
        <x:f>IF(OR(NOT(ISNUMBER('Schedule inputs'!$D22)),NOT(ISNUMBER('Schedule inputs'!$E22)),'Schedule inputs'!$E22&lt;'Schedule inputs'!$D22),"",IF('Schedule inputs'!$F22="Gate",IF(AND(AH$8='Schedule inputs'!$D22,'Schedule inputs'!$D22='Schedule inputs'!$E22),"◆",""),IF(AND(AH$8&gt;='Schedule inputs'!$D22,AH$8&lt;='Schedule inputs'!$E22),1,"")))</x:f>
      </x:c>
      <x:c r="AI23" s="59" t="str">
        <x:f>IF(OR(NOT(ISNUMBER('Schedule inputs'!$D22)),NOT(ISNUMBER('Schedule inputs'!$E22)),'Schedule inputs'!$E22&lt;'Schedule inputs'!$D22),"",IF('Schedule inputs'!$F22="Gate",IF(AND(AI$8='Schedule inputs'!$D22,'Schedule inputs'!$D22='Schedule inputs'!$E22),"◆",""),IF(AND(AI$8&gt;='Schedule inputs'!$D22,AI$8&lt;='Schedule inputs'!$E22),1,"")))</x:f>
      </x:c>
    </x:row>
    <x:row r="24" ht="24" customHeight="1">
      <x:c r="A24" s="56" t="n">
        <x:f>'Schedule inputs'!A23</x:f>
        <x:v>16</x:v>
      </x:c>
      <x:c r="B24" s="56" t="str">
        <x:f>'Schedule inputs'!B23</x:f>
        <x:v>Retention, hiring and training</x:v>
      </x:c>
      <x:c r="C24" s="60" t="str">
        <x:f>IF(OR(NOT(ISNUMBER('Schedule inputs'!$D23)),NOT(ISNUMBER('Schedule inputs'!$E23)),'Schedule inputs'!$E23&lt;'Schedule inputs'!$D23),"",IF('Schedule inputs'!$F23="Gate",IF(AND(C$8='Schedule inputs'!$D23,'Schedule inputs'!$D23='Schedule inputs'!$E23),"◆",""),IF(AND(C$8&gt;='Schedule inputs'!$D23,C$8&lt;='Schedule inputs'!$E23),1,"")))</x:f>
      </x:c>
      <x:c r="D24" s="60" t="str">
        <x:f>IF(OR(NOT(ISNUMBER('Schedule inputs'!$D23)),NOT(ISNUMBER('Schedule inputs'!$E23)),'Schedule inputs'!$E23&lt;'Schedule inputs'!$D23),"",IF('Schedule inputs'!$F23="Gate",IF(AND(D$8='Schedule inputs'!$D23,'Schedule inputs'!$D23='Schedule inputs'!$E23),"◆",""),IF(AND(D$8&gt;='Schedule inputs'!$D23,D$8&lt;='Schedule inputs'!$E23),1,"")))</x:f>
      </x:c>
      <x:c r="E24" s="60" t="str">
        <x:f>IF(OR(NOT(ISNUMBER('Schedule inputs'!$D23)),NOT(ISNUMBER('Schedule inputs'!$E23)),'Schedule inputs'!$E23&lt;'Schedule inputs'!$D23),"",IF('Schedule inputs'!$F23="Gate",IF(AND(E$8='Schedule inputs'!$D23,'Schedule inputs'!$D23='Schedule inputs'!$E23),"◆",""),IF(AND(E$8&gt;='Schedule inputs'!$D23,E$8&lt;='Schedule inputs'!$E23),1,"")))</x:f>
      </x:c>
      <x:c r="F24" s="60" t="str">
        <x:f>IF(OR(NOT(ISNUMBER('Schedule inputs'!$D23)),NOT(ISNUMBER('Schedule inputs'!$E23)),'Schedule inputs'!$E23&lt;'Schedule inputs'!$D23),"",IF('Schedule inputs'!$F23="Gate",IF(AND(F$8='Schedule inputs'!$D23,'Schedule inputs'!$D23='Schedule inputs'!$E23),"◆",""),IF(AND(F$8&gt;='Schedule inputs'!$D23,F$8&lt;='Schedule inputs'!$E23),1,"")))</x:f>
      </x:c>
      <x:c r="G24" s="60" t="str">
        <x:f>IF(OR(NOT(ISNUMBER('Schedule inputs'!$D23)),NOT(ISNUMBER('Schedule inputs'!$E23)),'Schedule inputs'!$E23&lt;'Schedule inputs'!$D23),"",IF('Schedule inputs'!$F23="Gate",IF(AND(G$8='Schedule inputs'!$D23,'Schedule inputs'!$D23='Schedule inputs'!$E23),"◆",""),IF(AND(G$8&gt;='Schedule inputs'!$D23,G$8&lt;='Schedule inputs'!$E23),1,"")))</x:f>
      </x:c>
      <x:c r="H24" s="60" t="str">
        <x:f>IF(OR(NOT(ISNUMBER('Schedule inputs'!$D23)),NOT(ISNUMBER('Schedule inputs'!$E23)),'Schedule inputs'!$E23&lt;'Schedule inputs'!$D23),"",IF('Schedule inputs'!$F23="Gate",IF(AND(H$8='Schedule inputs'!$D23,'Schedule inputs'!$D23='Schedule inputs'!$E23),"◆",""),IF(AND(H$8&gt;='Schedule inputs'!$D23,H$8&lt;='Schedule inputs'!$E23),1,"")))</x:f>
      </x:c>
      <x:c r="I24" s="60" t="n">
        <x:f>IF(OR(NOT(ISNUMBER('Schedule inputs'!$D23)),NOT(ISNUMBER('Schedule inputs'!$E23)),'Schedule inputs'!$E23&lt;'Schedule inputs'!$D23),"",IF('Schedule inputs'!$F23="Gate",IF(AND(I$8='Schedule inputs'!$D23,'Schedule inputs'!$D23='Schedule inputs'!$E23),"◆",""),IF(AND(I$8&gt;='Schedule inputs'!$D23,I$8&lt;='Schedule inputs'!$E23),1,"")))</x:f>
        <x:v>1</x:v>
      </x:c>
      <x:c r="J24" s="60" t="n">
        <x:f>IF(OR(NOT(ISNUMBER('Schedule inputs'!$D23)),NOT(ISNUMBER('Schedule inputs'!$E23)),'Schedule inputs'!$E23&lt;'Schedule inputs'!$D23),"",IF('Schedule inputs'!$F23="Gate",IF(AND(J$8='Schedule inputs'!$D23,'Schedule inputs'!$D23='Schedule inputs'!$E23),"◆",""),IF(AND(J$8&gt;='Schedule inputs'!$D23,J$8&lt;='Schedule inputs'!$E23),1,"")))</x:f>
        <x:v>1</x:v>
      </x:c>
      <x:c r="K24" s="60" t="n">
        <x:f>IF(OR(NOT(ISNUMBER('Schedule inputs'!$D23)),NOT(ISNUMBER('Schedule inputs'!$E23)),'Schedule inputs'!$E23&lt;'Schedule inputs'!$D23),"",IF('Schedule inputs'!$F23="Gate",IF(AND(K$8='Schedule inputs'!$D23,'Schedule inputs'!$D23='Schedule inputs'!$E23),"◆",""),IF(AND(K$8&gt;='Schedule inputs'!$D23,K$8&lt;='Schedule inputs'!$E23),1,"")))</x:f>
        <x:v>1</x:v>
      </x:c>
      <x:c r="L24" s="60" t="n">
        <x:f>IF(OR(NOT(ISNUMBER('Schedule inputs'!$D23)),NOT(ISNUMBER('Schedule inputs'!$E23)),'Schedule inputs'!$E23&lt;'Schedule inputs'!$D23),"",IF('Schedule inputs'!$F23="Gate",IF(AND(L$8='Schedule inputs'!$D23,'Schedule inputs'!$D23='Schedule inputs'!$E23),"◆",""),IF(AND(L$8&gt;='Schedule inputs'!$D23,L$8&lt;='Schedule inputs'!$E23),1,"")))</x:f>
        <x:v>1</x:v>
      </x:c>
      <x:c r="M24" s="60" t="n">
        <x:f>IF(OR(NOT(ISNUMBER('Schedule inputs'!$D23)),NOT(ISNUMBER('Schedule inputs'!$E23)),'Schedule inputs'!$E23&lt;'Schedule inputs'!$D23),"",IF('Schedule inputs'!$F23="Gate",IF(AND(M$8='Schedule inputs'!$D23,'Schedule inputs'!$D23='Schedule inputs'!$E23),"◆",""),IF(AND(M$8&gt;='Schedule inputs'!$D23,M$8&lt;='Schedule inputs'!$E23),1,"")))</x:f>
        <x:v>1</x:v>
      </x:c>
      <x:c r="N24" s="60" t="n">
        <x:f>IF(OR(NOT(ISNUMBER('Schedule inputs'!$D23)),NOT(ISNUMBER('Schedule inputs'!$E23)),'Schedule inputs'!$E23&lt;'Schedule inputs'!$D23),"",IF('Schedule inputs'!$F23="Gate",IF(AND(N$8='Schedule inputs'!$D23,'Schedule inputs'!$D23='Schedule inputs'!$E23),"◆",""),IF(AND(N$8&gt;='Schedule inputs'!$D23,N$8&lt;='Schedule inputs'!$E23),1,"")))</x:f>
        <x:v>1</x:v>
      </x:c>
      <x:c r="O24" s="60" t="n">
        <x:f>IF(OR(NOT(ISNUMBER('Schedule inputs'!$D23)),NOT(ISNUMBER('Schedule inputs'!$E23)),'Schedule inputs'!$E23&lt;'Schedule inputs'!$D23),"",IF('Schedule inputs'!$F23="Gate",IF(AND(O$8='Schedule inputs'!$D23,'Schedule inputs'!$D23='Schedule inputs'!$E23),"◆",""),IF(AND(O$8&gt;='Schedule inputs'!$D23,O$8&lt;='Schedule inputs'!$E23),1,"")))</x:f>
        <x:v>1</x:v>
      </x:c>
      <x:c r="P24" s="60" t="n">
        <x:f>IF(OR(NOT(ISNUMBER('Schedule inputs'!$D23)),NOT(ISNUMBER('Schedule inputs'!$E23)),'Schedule inputs'!$E23&lt;'Schedule inputs'!$D23),"",IF('Schedule inputs'!$F23="Gate",IF(AND(P$8='Schedule inputs'!$D23,'Schedule inputs'!$D23='Schedule inputs'!$E23),"◆",""),IF(AND(P$8&gt;='Schedule inputs'!$D23,P$8&lt;='Schedule inputs'!$E23),1,"")))</x:f>
        <x:v>1</x:v>
      </x:c>
      <x:c r="Q24" s="60" t="n">
        <x:f>IF(OR(NOT(ISNUMBER('Schedule inputs'!$D23)),NOT(ISNUMBER('Schedule inputs'!$E23)),'Schedule inputs'!$E23&lt;'Schedule inputs'!$D23),"",IF('Schedule inputs'!$F23="Gate",IF(AND(Q$8='Schedule inputs'!$D23,'Schedule inputs'!$D23='Schedule inputs'!$E23),"◆",""),IF(AND(Q$8&gt;='Schedule inputs'!$D23,Q$8&lt;='Schedule inputs'!$E23),1,"")))</x:f>
        <x:v>1</x:v>
      </x:c>
      <x:c r="R24" s="60" t="n">
        <x:f>IF(OR(NOT(ISNUMBER('Schedule inputs'!$D23)),NOT(ISNUMBER('Schedule inputs'!$E23)),'Schedule inputs'!$E23&lt;'Schedule inputs'!$D23),"",IF('Schedule inputs'!$F23="Gate",IF(AND(R$8='Schedule inputs'!$D23,'Schedule inputs'!$D23='Schedule inputs'!$E23),"◆",""),IF(AND(R$8&gt;='Schedule inputs'!$D23,R$8&lt;='Schedule inputs'!$E23),1,"")))</x:f>
        <x:v>1</x:v>
      </x:c>
      <x:c r="S24" s="60" t="n">
        <x:f>IF(OR(NOT(ISNUMBER('Schedule inputs'!$D23)),NOT(ISNUMBER('Schedule inputs'!$E23)),'Schedule inputs'!$E23&lt;'Schedule inputs'!$D23),"",IF('Schedule inputs'!$F23="Gate",IF(AND(S$8='Schedule inputs'!$D23,'Schedule inputs'!$D23='Schedule inputs'!$E23),"◆",""),IF(AND(S$8&gt;='Schedule inputs'!$D23,S$8&lt;='Schedule inputs'!$E23),1,"")))</x:f>
        <x:v>1</x:v>
      </x:c>
      <x:c r="T24" s="60" t="n">
        <x:f>IF(OR(NOT(ISNUMBER('Schedule inputs'!$D23)),NOT(ISNUMBER('Schedule inputs'!$E23)),'Schedule inputs'!$E23&lt;'Schedule inputs'!$D23),"",IF('Schedule inputs'!$F23="Gate",IF(AND(T$8='Schedule inputs'!$D23,'Schedule inputs'!$D23='Schedule inputs'!$E23),"◆",""),IF(AND(T$8&gt;='Schedule inputs'!$D23,T$8&lt;='Schedule inputs'!$E23),1,"")))</x:f>
        <x:v>1</x:v>
      </x:c>
      <x:c r="U24" s="60" t="n">
        <x:f>IF(OR(NOT(ISNUMBER('Schedule inputs'!$D23)),NOT(ISNUMBER('Schedule inputs'!$E23)),'Schedule inputs'!$E23&lt;'Schedule inputs'!$D23),"",IF('Schedule inputs'!$F23="Gate",IF(AND(U$8='Schedule inputs'!$D23,'Schedule inputs'!$D23='Schedule inputs'!$E23),"◆",""),IF(AND(U$8&gt;='Schedule inputs'!$D23,U$8&lt;='Schedule inputs'!$E23),1,"")))</x:f>
        <x:v>1</x:v>
      </x:c>
      <x:c r="V24" s="60" t="n">
        <x:f>IF(OR(NOT(ISNUMBER('Schedule inputs'!$D23)),NOT(ISNUMBER('Schedule inputs'!$E23)),'Schedule inputs'!$E23&lt;'Schedule inputs'!$D23),"",IF('Schedule inputs'!$F23="Gate",IF(AND(V$8='Schedule inputs'!$D23,'Schedule inputs'!$D23='Schedule inputs'!$E23),"◆",""),IF(AND(V$8&gt;='Schedule inputs'!$D23,V$8&lt;='Schedule inputs'!$E23),1,"")))</x:f>
        <x:v>1</x:v>
      </x:c>
      <x:c r="W24" s="60" t="n">
        <x:f>IF(OR(NOT(ISNUMBER('Schedule inputs'!$D23)),NOT(ISNUMBER('Schedule inputs'!$E23)),'Schedule inputs'!$E23&lt;'Schedule inputs'!$D23),"",IF('Schedule inputs'!$F23="Gate",IF(AND(W$8='Schedule inputs'!$D23,'Schedule inputs'!$D23='Schedule inputs'!$E23),"◆",""),IF(AND(W$8&gt;='Schedule inputs'!$D23,W$8&lt;='Schedule inputs'!$E23),1,"")))</x:f>
        <x:v>1</x:v>
      </x:c>
      <x:c r="X24" s="60" t="n">
        <x:f>IF(OR(NOT(ISNUMBER('Schedule inputs'!$D23)),NOT(ISNUMBER('Schedule inputs'!$E23)),'Schedule inputs'!$E23&lt;'Schedule inputs'!$D23),"",IF('Schedule inputs'!$F23="Gate",IF(AND(X$8='Schedule inputs'!$D23,'Schedule inputs'!$D23='Schedule inputs'!$E23),"◆",""),IF(AND(X$8&gt;='Schedule inputs'!$D23,X$8&lt;='Schedule inputs'!$E23),1,"")))</x:f>
        <x:v>1</x:v>
      </x:c>
      <x:c r="Y24" s="60" t="n">
        <x:f>IF(OR(NOT(ISNUMBER('Schedule inputs'!$D23)),NOT(ISNUMBER('Schedule inputs'!$E23)),'Schedule inputs'!$E23&lt;'Schedule inputs'!$D23),"",IF('Schedule inputs'!$F23="Gate",IF(AND(Y$8='Schedule inputs'!$D23,'Schedule inputs'!$D23='Schedule inputs'!$E23),"◆",""),IF(AND(Y$8&gt;='Schedule inputs'!$D23,Y$8&lt;='Schedule inputs'!$E23),1,"")))</x:f>
        <x:v>1</x:v>
      </x:c>
      <x:c r="Z24" s="60" t="str">
        <x:f>IF(OR(NOT(ISNUMBER('Schedule inputs'!$D23)),NOT(ISNUMBER('Schedule inputs'!$E23)),'Schedule inputs'!$E23&lt;'Schedule inputs'!$D23),"",IF('Schedule inputs'!$F23="Gate",IF(AND(Z$8='Schedule inputs'!$D23,'Schedule inputs'!$D23='Schedule inputs'!$E23),"◆",""),IF(AND(Z$8&gt;='Schedule inputs'!$D23,Z$8&lt;='Schedule inputs'!$E23),1,"")))</x:f>
      </x:c>
      <x:c r="AA24" s="63" t="str">
        <x:f>IF(OR(NOT(ISNUMBER('Schedule inputs'!$D23)),NOT(ISNUMBER('Schedule inputs'!$E23)),'Schedule inputs'!$E23&lt;'Schedule inputs'!$D23),"",IF('Schedule inputs'!$F23="Gate",IF(AND(AA$8='Schedule inputs'!$D23,'Schedule inputs'!$D23='Schedule inputs'!$E23),"◆",""),IF(AND(AA$8&gt;='Schedule inputs'!$D23,AA$8&lt;='Schedule inputs'!$E23),1,"")))</x:f>
      </x:c>
      <x:c r="AB24" s="60" t="str">
        <x:f>IF(OR(NOT(ISNUMBER('Schedule inputs'!$D23)),NOT(ISNUMBER('Schedule inputs'!$E23)),'Schedule inputs'!$E23&lt;'Schedule inputs'!$D23),"",IF('Schedule inputs'!$F23="Gate",IF(AND(AB$8='Schedule inputs'!$D23,'Schedule inputs'!$D23='Schedule inputs'!$E23),"◆",""),IF(AND(AB$8&gt;='Schedule inputs'!$D23,AB$8&lt;='Schedule inputs'!$E23),1,"")))</x:f>
      </x:c>
      <x:c r="AC24" s="60" t="str">
        <x:f>IF(OR(NOT(ISNUMBER('Schedule inputs'!$D23)),NOT(ISNUMBER('Schedule inputs'!$E23)),'Schedule inputs'!$E23&lt;'Schedule inputs'!$D23),"",IF('Schedule inputs'!$F23="Gate",IF(AND(AC$8='Schedule inputs'!$D23,'Schedule inputs'!$D23='Schedule inputs'!$E23),"◆",""),IF(AND(AC$8&gt;='Schedule inputs'!$D23,AC$8&lt;='Schedule inputs'!$E23),1,"")))</x:f>
      </x:c>
      <x:c r="AD24" s="60" t="str">
        <x:f>IF(OR(NOT(ISNUMBER('Schedule inputs'!$D23)),NOT(ISNUMBER('Schedule inputs'!$E23)),'Schedule inputs'!$E23&lt;'Schedule inputs'!$D23),"",IF('Schedule inputs'!$F23="Gate",IF(AND(AD$8='Schedule inputs'!$D23,'Schedule inputs'!$D23='Schedule inputs'!$E23),"◆",""),IF(AND(AD$8&gt;='Schedule inputs'!$D23,AD$8&lt;='Schedule inputs'!$E23),1,"")))</x:f>
      </x:c>
      <x:c r="AE24" s="60" t="str">
        <x:f>IF(OR(NOT(ISNUMBER('Schedule inputs'!$D23)),NOT(ISNUMBER('Schedule inputs'!$E23)),'Schedule inputs'!$E23&lt;'Schedule inputs'!$D23),"",IF('Schedule inputs'!$F23="Gate",IF(AND(AE$8='Schedule inputs'!$D23,'Schedule inputs'!$D23='Schedule inputs'!$E23),"◆",""),IF(AND(AE$8&gt;='Schedule inputs'!$D23,AE$8&lt;='Schedule inputs'!$E23),1,"")))</x:f>
      </x:c>
      <x:c r="AF24" s="60" t="str">
        <x:f>IF(OR(NOT(ISNUMBER('Schedule inputs'!$D23)),NOT(ISNUMBER('Schedule inputs'!$E23)),'Schedule inputs'!$E23&lt;'Schedule inputs'!$D23),"",IF('Schedule inputs'!$F23="Gate",IF(AND(AF$8='Schedule inputs'!$D23,'Schedule inputs'!$D23='Schedule inputs'!$E23),"◆",""),IF(AND(AF$8&gt;='Schedule inputs'!$D23,AF$8&lt;='Schedule inputs'!$E23),1,"")))</x:f>
      </x:c>
      <x:c r="AG24" s="60" t="str">
        <x:f>IF(OR(NOT(ISNUMBER('Schedule inputs'!$D23)),NOT(ISNUMBER('Schedule inputs'!$E23)),'Schedule inputs'!$E23&lt;'Schedule inputs'!$D23),"",IF('Schedule inputs'!$F23="Gate",IF(AND(AG$8='Schedule inputs'!$D23,'Schedule inputs'!$D23='Schedule inputs'!$E23),"◆",""),IF(AND(AG$8&gt;='Schedule inputs'!$D23,AG$8&lt;='Schedule inputs'!$E23),1,"")))</x:f>
      </x:c>
      <x:c r="AH24" s="60" t="str">
        <x:f>IF(OR(NOT(ISNUMBER('Schedule inputs'!$D23)),NOT(ISNUMBER('Schedule inputs'!$E23)),'Schedule inputs'!$E23&lt;'Schedule inputs'!$D23),"",IF('Schedule inputs'!$F23="Gate",IF(AND(AH$8='Schedule inputs'!$D23,'Schedule inputs'!$D23='Schedule inputs'!$E23),"◆",""),IF(AND(AH$8&gt;='Schedule inputs'!$D23,AH$8&lt;='Schedule inputs'!$E23),1,"")))</x:f>
      </x:c>
      <x:c r="AI24" s="60" t="str">
        <x:f>IF(OR(NOT(ISNUMBER('Schedule inputs'!$D23)),NOT(ISNUMBER('Schedule inputs'!$E23)),'Schedule inputs'!$E23&lt;'Schedule inputs'!$D23),"",IF('Schedule inputs'!$F23="Gate",IF(AND(AI$8='Schedule inputs'!$D23,'Schedule inputs'!$D23='Schedule inputs'!$E23),"◆",""),IF(AND(AI$8&gt;='Schedule inputs'!$D23,AI$8&lt;='Schedule inputs'!$E23),1,"")))</x:f>
      </x:c>
    </x:row>
    <x:row r="25" ht="24" customHeight="1">
      <x:c r="A25" s="54" t="n">
        <x:f>'Schedule inputs'!A24</x:f>
        <x:v>17</x:v>
      </x:c>
      <x:c r="B25" s="54" t="str">
        <x:f>'Schedule inputs'!B24</x:f>
        <x:v>Vendor handoffs, lift plans and insurance</x:v>
      </x:c>
      <x:c r="C25" s="59" t="str">
        <x:f>IF(OR(NOT(ISNUMBER('Schedule inputs'!$D24)),NOT(ISNUMBER('Schedule inputs'!$E24)),'Schedule inputs'!$E24&lt;'Schedule inputs'!$D24),"",IF('Schedule inputs'!$F24="Gate",IF(AND(C$8='Schedule inputs'!$D24,'Schedule inputs'!$D24='Schedule inputs'!$E24),"◆",""),IF(AND(C$8&gt;='Schedule inputs'!$D24,C$8&lt;='Schedule inputs'!$E24),1,"")))</x:f>
      </x:c>
      <x:c r="D25" s="59" t="str">
        <x:f>IF(OR(NOT(ISNUMBER('Schedule inputs'!$D24)),NOT(ISNUMBER('Schedule inputs'!$E24)),'Schedule inputs'!$E24&lt;'Schedule inputs'!$D24),"",IF('Schedule inputs'!$F24="Gate",IF(AND(D$8='Schedule inputs'!$D24,'Schedule inputs'!$D24='Schedule inputs'!$E24),"◆",""),IF(AND(D$8&gt;='Schedule inputs'!$D24,D$8&lt;='Schedule inputs'!$E24),1,"")))</x:f>
      </x:c>
      <x:c r="E25" s="59" t="str">
        <x:f>IF(OR(NOT(ISNUMBER('Schedule inputs'!$D24)),NOT(ISNUMBER('Schedule inputs'!$E24)),'Schedule inputs'!$E24&lt;'Schedule inputs'!$D24),"",IF('Schedule inputs'!$F24="Gate",IF(AND(E$8='Schedule inputs'!$D24,'Schedule inputs'!$D24='Schedule inputs'!$E24),"◆",""),IF(AND(E$8&gt;='Schedule inputs'!$D24,E$8&lt;='Schedule inputs'!$E24),1,"")))</x:f>
      </x:c>
      <x:c r="F25" s="59" t="str">
        <x:f>IF(OR(NOT(ISNUMBER('Schedule inputs'!$D24)),NOT(ISNUMBER('Schedule inputs'!$E24)),'Schedule inputs'!$E24&lt;'Schedule inputs'!$D24),"",IF('Schedule inputs'!$F24="Gate",IF(AND(F$8='Schedule inputs'!$D24,'Schedule inputs'!$D24='Schedule inputs'!$E24),"◆",""),IF(AND(F$8&gt;='Schedule inputs'!$D24,F$8&lt;='Schedule inputs'!$E24),1,"")))</x:f>
      </x:c>
      <x:c r="G25" s="59" t="str">
        <x:f>IF(OR(NOT(ISNUMBER('Schedule inputs'!$D24)),NOT(ISNUMBER('Schedule inputs'!$E24)),'Schedule inputs'!$E24&lt;'Schedule inputs'!$D24),"",IF('Schedule inputs'!$F24="Gate",IF(AND(G$8='Schedule inputs'!$D24,'Schedule inputs'!$D24='Schedule inputs'!$E24),"◆",""),IF(AND(G$8&gt;='Schedule inputs'!$D24,G$8&lt;='Schedule inputs'!$E24),1,"")))</x:f>
      </x:c>
      <x:c r="H25" s="59" t="str">
        <x:f>IF(OR(NOT(ISNUMBER('Schedule inputs'!$D24)),NOT(ISNUMBER('Schedule inputs'!$E24)),'Schedule inputs'!$E24&lt;'Schedule inputs'!$D24),"",IF('Schedule inputs'!$F24="Gate",IF(AND(H$8='Schedule inputs'!$D24,'Schedule inputs'!$D24='Schedule inputs'!$E24),"◆",""),IF(AND(H$8&gt;='Schedule inputs'!$D24,H$8&lt;='Schedule inputs'!$E24),1,"")))</x:f>
      </x:c>
      <x:c r="I25" s="59" t="str">
        <x:f>IF(OR(NOT(ISNUMBER('Schedule inputs'!$D24)),NOT(ISNUMBER('Schedule inputs'!$E24)),'Schedule inputs'!$E24&lt;'Schedule inputs'!$D24),"",IF('Schedule inputs'!$F24="Gate",IF(AND(I$8='Schedule inputs'!$D24,'Schedule inputs'!$D24='Schedule inputs'!$E24),"◆",""),IF(AND(I$8&gt;='Schedule inputs'!$D24,I$8&lt;='Schedule inputs'!$E24),1,"")))</x:f>
      </x:c>
      <x:c r="J25" s="59" t="str">
        <x:f>IF(OR(NOT(ISNUMBER('Schedule inputs'!$D24)),NOT(ISNUMBER('Schedule inputs'!$E24)),'Schedule inputs'!$E24&lt;'Schedule inputs'!$D24),"",IF('Schedule inputs'!$F24="Gate",IF(AND(J$8='Schedule inputs'!$D24,'Schedule inputs'!$D24='Schedule inputs'!$E24),"◆",""),IF(AND(J$8&gt;='Schedule inputs'!$D24,J$8&lt;='Schedule inputs'!$E24),1,"")))</x:f>
      </x:c>
      <x:c r="K25" s="59" t="str">
        <x:f>IF(OR(NOT(ISNUMBER('Schedule inputs'!$D24)),NOT(ISNUMBER('Schedule inputs'!$E24)),'Schedule inputs'!$E24&lt;'Schedule inputs'!$D24),"",IF('Schedule inputs'!$F24="Gate",IF(AND(K$8='Schedule inputs'!$D24,'Schedule inputs'!$D24='Schedule inputs'!$E24),"◆",""),IF(AND(K$8&gt;='Schedule inputs'!$D24,K$8&lt;='Schedule inputs'!$E24),1,"")))</x:f>
      </x:c>
      <x:c r="L25" s="59" t="str">
        <x:f>IF(OR(NOT(ISNUMBER('Schedule inputs'!$D24)),NOT(ISNUMBER('Schedule inputs'!$E24)),'Schedule inputs'!$E24&lt;'Schedule inputs'!$D24),"",IF('Schedule inputs'!$F24="Gate",IF(AND(L$8='Schedule inputs'!$D24,'Schedule inputs'!$D24='Schedule inputs'!$E24),"◆",""),IF(AND(L$8&gt;='Schedule inputs'!$D24,L$8&lt;='Schedule inputs'!$E24),1,"")))</x:f>
      </x:c>
      <x:c r="M25" s="59" t="str">
        <x:f>IF(OR(NOT(ISNUMBER('Schedule inputs'!$D24)),NOT(ISNUMBER('Schedule inputs'!$E24)),'Schedule inputs'!$E24&lt;'Schedule inputs'!$D24),"",IF('Schedule inputs'!$F24="Gate",IF(AND(M$8='Schedule inputs'!$D24,'Schedule inputs'!$D24='Schedule inputs'!$E24),"◆",""),IF(AND(M$8&gt;='Schedule inputs'!$D24,M$8&lt;='Schedule inputs'!$E24),1,"")))</x:f>
      </x:c>
      <x:c r="N25" s="59" t="str">
        <x:f>IF(OR(NOT(ISNUMBER('Schedule inputs'!$D24)),NOT(ISNUMBER('Schedule inputs'!$E24)),'Schedule inputs'!$E24&lt;'Schedule inputs'!$D24),"",IF('Schedule inputs'!$F24="Gate",IF(AND(N$8='Schedule inputs'!$D24,'Schedule inputs'!$D24='Schedule inputs'!$E24),"◆",""),IF(AND(N$8&gt;='Schedule inputs'!$D24,N$8&lt;='Schedule inputs'!$E24),1,"")))</x:f>
      </x:c>
      <x:c r="O25" s="59" t="str">
        <x:f>IF(OR(NOT(ISNUMBER('Schedule inputs'!$D24)),NOT(ISNUMBER('Schedule inputs'!$E24)),'Schedule inputs'!$E24&lt;'Schedule inputs'!$D24),"",IF('Schedule inputs'!$F24="Gate",IF(AND(O$8='Schedule inputs'!$D24,'Schedule inputs'!$D24='Schedule inputs'!$E24),"◆",""),IF(AND(O$8&gt;='Schedule inputs'!$D24,O$8&lt;='Schedule inputs'!$E24),1,"")))</x:f>
      </x:c>
      <x:c r="P25" s="59" t="str">
        <x:f>IF(OR(NOT(ISNUMBER('Schedule inputs'!$D24)),NOT(ISNUMBER('Schedule inputs'!$E24)),'Schedule inputs'!$E24&lt;'Schedule inputs'!$D24),"",IF('Schedule inputs'!$F24="Gate",IF(AND(P$8='Schedule inputs'!$D24,'Schedule inputs'!$D24='Schedule inputs'!$E24),"◆",""),IF(AND(P$8&gt;='Schedule inputs'!$D24,P$8&lt;='Schedule inputs'!$E24),1,"")))</x:f>
      </x:c>
      <x:c r="Q25" s="59" t="n">
        <x:f>IF(OR(NOT(ISNUMBER('Schedule inputs'!$D24)),NOT(ISNUMBER('Schedule inputs'!$E24)),'Schedule inputs'!$E24&lt;'Schedule inputs'!$D24),"",IF('Schedule inputs'!$F24="Gate",IF(AND(Q$8='Schedule inputs'!$D24,'Schedule inputs'!$D24='Schedule inputs'!$E24),"◆",""),IF(AND(Q$8&gt;='Schedule inputs'!$D24,Q$8&lt;='Schedule inputs'!$E24),1,"")))</x:f>
        <x:v>1</x:v>
      </x:c>
      <x:c r="R25" s="59" t="n">
        <x:f>IF(OR(NOT(ISNUMBER('Schedule inputs'!$D24)),NOT(ISNUMBER('Schedule inputs'!$E24)),'Schedule inputs'!$E24&lt;'Schedule inputs'!$D24),"",IF('Schedule inputs'!$F24="Gate",IF(AND(R$8='Schedule inputs'!$D24,'Schedule inputs'!$D24='Schedule inputs'!$E24),"◆",""),IF(AND(R$8&gt;='Schedule inputs'!$D24,R$8&lt;='Schedule inputs'!$E24),1,"")))</x:f>
        <x:v>1</x:v>
      </x:c>
      <x:c r="S25" s="59" t="n">
        <x:f>IF(OR(NOT(ISNUMBER('Schedule inputs'!$D24)),NOT(ISNUMBER('Schedule inputs'!$E24)),'Schedule inputs'!$E24&lt;'Schedule inputs'!$D24),"",IF('Schedule inputs'!$F24="Gate",IF(AND(S$8='Schedule inputs'!$D24,'Schedule inputs'!$D24='Schedule inputs'!$E24),"◆",""),IF(AND(S$8&gt;='Schedule inputs'!$D24,S$8&lt;='Schedule inputs'!$E24),1,"")))</x:f>
        <x:v>1</x:v>
      </x:c>
      <x:c r="T25" s="59" t="n">
        <x:f>IF(OR(NOT(ISNUMBER('Schedule inputs'!$D24)),NOT(ISNUMBER('Schedule inputs'!$E24)),'Schedule inputs'!$E24&lt;'Schedule inputs'!$D24),"",IF('Schedule inputs'!$F24="Gate",IF(AND(T$8='Schedule inputs'!$D24,'Schedule inputs'!$D24='Schedule inputs'!$E24),"◆",""),IF(AND(T$8&gt;='Schedule inputs'!$D24,T$8&lt;='Schedule inputs'!$E24),1,"")))</x:f>
        <x:v>1</x:v>
      </x:c>
      <x:c r="U25" s="59" t="n">
        <x:f>IF(OR(NOT(ISNUMBER('Schedule inputs'!$D24)),NOT(ISNUMBER('Schedule inputs'!$E24)),'Schedule inputs'!$E24&lt;'Schedule inputs'!$D24),"",IF('Schedule inputs'!$F24="Gate",IF(AND(U$8='Schedule inputs'!$D24,'Schedule inputs'!$D24='Schedule inputs'!$E24),"◆",""),IF(AND(U$8&gt;='Schedule inputs'!$D24,U$8&lt;='Schedule inputs'!$E24),1,"")))</x:f>
        <x:v>1</x:v>
      </x:c>
      <x:c r="V25" s="59" t="n">
        <x:f>IF(OR(NOT(ISNUMBER('Schedule inputs'!$D24)),NOT(ISNUMBER('Schedule inputs'!$E24)),'Schedule inputs'!$E24&lt;'Schedule inputs'!$D24),"",IF('Schedule inputs'!$F24="Gate",IF(AND(V$8='Schedule inputs'!$D24,'Schedule inputs'!$D24='Schedule inputs'!$E24),"◆",""),IF(AND(V$8&gt;='Schedule inputs'!$D24,V$8&lt;='Schedule inputs'!$E24),1,"")))</x:f>
        <x:v>1</x:v>
      </x:c>
      <x:c r="W25" s="59" t="str">
        <x:f>IF(OR(NOT(ISNUMBER('Schedule inputs'!$D24)),NOT(ISNUMBER('Schedule inputs'!$E24)),'Schedule inputs'!$E24&lt;'Schedule inputs'!$D24),"",IF('Schedule inputs'!$F24="Gate",IF(AND(W$8='Schedule inputs'!$D24,'Schedule inputs'!$D24='Schedule inputs'!$E24),"◆",""),IF(AND(W$8&gt;='Schedule inputs'!$D24,W$8&lt;='Schedule inputs'!$E24),1,"")))</x:f>
      </x:c>
      <x:c r="X25" s="59" t="str">
        <x:f>IF(OR(NOT(ISNUMBER('Schedule inputs'!$D24)),NOT(ISNUMBER('Schedule inputs'!$E24)),'Schedule inputs'!$E24&lt;'Schedule inputs'!$D24),"",IF('Schedule inputs'!$F24="Gate",IF(AND(X$8='Schedule inputs'!$D24,'Schedule inputs'!$D24='Schedule inputs'!$E24),"◆",""),IF(AND(X$8&gt;='Schedule inputs'!$D24,X$8&lt;='Schedule inputs'!$E24),1,"")))</x:f>
      </x:c>
      <x:c r="Y25" s="59" t="str">
        <x:f>IF(OR(NOT(ISNUMBER('Schedule inputs'!$D24)),NOT(ISNUMBER('Schedule inputs'!$E24)),'Schedule inputs'!$E24&lt;'Schedule inputs'!$D24),"",IF('Schedule inputs'!$F24="Gate",IF(AND(Y$8='Schedule inputs'!$D24,'Schedule inputs'!$D24='Schedule inputs'!$E24),"◆",""),IF(AND(Y$8&gt;='Schedule inputs'!$D24,Y$8&lt;='Schedule inputs'!$E24),1,"")))</x:f>
      </x:c>
      <x:c r="Z25" s="59" t="str">
        <x:f>IF(OR(NOT(ISNUMBER('Schedule inputs'!$D24)),NOT(ISNUMBER('Schedule inputs'!$E24)),'Schedule inputs'!$E24&lt;'Schedule inputs'!$D24),"",IF('Schedule inputs'!$F24="Gate",IF(AND(Z$8='Schedule inputs'!$D24,'Schedule inputs'!$D24='Schedule inputs'!$E24),"◆",""),IF(AND(Z$8&gt;='Schedule inputs'!$D24,Z$8&lt;='Schedule inputs'!$E24),1,"")))</x:f>
      </x:c>
      <x:c r="AA25" s="62" t="str">
        <x:f>IF(OR(NOT(ISNUMBER('Schedule inputs'!$D24)),NOT(ISNUMBER('Schedule inputs'!$E24)),'Schedule inputs'!$E24&lt;'Schedule inputs'!$D24),"",IF('Schedule inputs'!$F24="Gate",IF(AND(AA$8='Schedule inputs'!$D24,'Schedule inputs'!$D24='Schedule inputs'!$E24),"◆",""),IF(AND(AA$8&gt;='Schedule inputs'!$D24,AA$8&lt;='Schedule inputs'!$E24),1,"")))</x:f>
      </x:c>
      <x:c r="AB25" s="59" t="str">
        <x:f>IF(OR(NOT(ISNUMBER('Schedule inputs'!$D24)),NOT(ISNUMBER('Schedule inputs'!$E24)),'Schedule inputs'!$E24&lt;'Schedule inputs'!$D24),"",IF('Schedule inputs'!$F24="Gate",IF(AND(AB$8='Schedule inputs'!$D24,'Schedule inputs'!$D24='Schedule inputs'!$E24),"◆",""),IF(AND(AB$8&gt;='Schedule inputs'!$D24,AB$8&lt;='Schedule inputs'!$E24),1,"")))</x:f>
      </x:c>
      <x:c r="AC25" s="59" t="str">
        <x:f>IF(OR(NOT(ISNUMBER('Schedule inputs'!$D24)),NOT(ISNUMBER('Schedule inputs'!$E24)),'Schedule inputs'!$E24&lt;'Schedule inputs'!$D24),"",IF('Schedule inputs'!$F24="Gate",IF(AND(AC$8='Schedule inputs'!$D24,'Schedule inputs'!$D24='Schedule inputs'!$E24),"◆",""),IF(AND(AC$8&gt;='Schedule inputs'!$D24,AC$8&lt;='Schedule inputs'!$E24),1,"")))</x:f>
      </x:c>
      <x:c r="AD25" s="59" t="str">
        <x:f>IF(OR(NOT(ISNUMBER('Schedule inputs'!$D24)),NOT(ISNUMBER('Schedule inputs'!$E24)),'Schedule inputs'!$E24&lt;'Schedule inputs'!$D24),"",IF('Schedule inputs'!$F24="Gate",IF(AND(AD$8='Schedule inputs'!$D24,'Schedule inputs'!$D24='Schedule inputs'!$E24),"◆",""),IF(AND(AD$8&gt;='Schedule inputs'!$D24,AD$8&lt;='Schedule inputs'!$E24),1,"")))</x:f>
      </x:c>
      <x:c r="AE25" s="59" t="str">
        <x:f>IF(OR(NOT(ISNUMBER('Schedule inputs'!$D24)),NOT(ISNUMBER('Schedule inputs'!$E24)),'Schedule inputs'!$E24&lt;'Schedule inputs'!$D24),"",IF('Schedule inputs'!$F24="Gate",IF(AND(AE$8='Schedule inputs'!$D24,'Schedule inputs'!$D24='Schedule inputs'!$E24),"◆",""),IF(AND(AE$8&gt;='Schedule inputs'!$D24,AE$8&lt;='Schedule inputs'!$E24),1,"")))</x:f>
      </x:c>
      <x:c r="AF25" s="59" t="str">
        <x:f>IF(OR(NOT(ISNUMBER('Schedule inputs'!$D24)),NOT(ISNUMBER('Schedule inputs'!$E24)),'Schedule inputs'!$E24&lt;'Schedule inputs'!$D24),"",IF('Schedule inputs'!$F24="Gate",IF(AND(AF$8='Schedule inputs'!$D24,'Schedule inputs'!$D24='Schedule inputs'!$E24),"◆",""),IF(AND(AF$8&gt;='Schedule inputs'!$D24,AF$8&lt;='Schedule inputs'!$E24),1,"")))</x:f>
      </x:c>
      <x:c r="AG25" s="59" t="str">
        <x:f>IF(OR(NOT(ISNUMBER('Schedule inputs'!$D24)),NOT(ISNUMBER('Schedule inputs'!$E24)),'Schedule inputs'!$E24&lt;'Schedule inputs'!$D24),"",IF('Schedule inputs'!$F24="Gate",IF(AND(AG$8='Schedule inputs'!$D24,'Schedule inputs'!$D24='Schedule inputs'!$E24),"◆",""),IF(AND(AG$8&gt;='Schedule inputs'!$D24,AG$8&lt;='Schedule inputs'!$E24),1,"")))</x:f>
      </x:c>
      <x:c r="AH25" s="59" t="str">
        <x:f>IF(OR(NOT(ISNUMBER('Schedule inputs'!$D24)),NOT(ISNUMBER('Schedule inputs'!$E24)),'Schedule inputs'!$E24&lt;'Schedule inputs'!$D24),"",IF('Schedule inputs'!$F24="Gate",IF(AND(AH$8='Schedule inputs'!$D24,'Schedule inputs'!$D24='Schedule inputs'!$E24),"◆",""),IF(AND(AH$8&gt;='Schedule inputs'!$D24,AH$8&lt;='Schedule inputs'!$E24),1,"")))</x:f>
      </x:c>
      <x:c r="AI25" s="59" t="str">
        <x:f>IF(OR(NOT(ISNUMBER('Schedule inputs'!$D24)),NOT(ISNUMBER('Schedule inputs'!$E24)),'Schedule inputs'!$E24&lt;'Schedule inputs'!$D24),"",IF('Schedule inputs'!$F24="Gate",IF(AND(AI$8='Schedule inputs'!$D24,'Schedule inputs'!$D24='Schedule inputs'!$E24),"◆",""),IF(AND(AI$8&gt;='Schedule inputs'!$D24,AI$8&lt;='Schedule inputs'!$E24),1,"")))</x:f>
      </x:c>
    </x:row>
    <x:row r="26" ht="24" customHeight="1">
      <x:c r="A26" s="56" t="n">
        <x:f>'Schedule inputs'!A25</x:f>
        <x:v>18</x:v>
      </x:c>
      <x:c r="B26" s="56" t="str">
        <x:f>'Schedule inputs'!B25</x:f>
        <x:v>Inventory, master data and cutover rehearsal</x:v>
      </x:c>
      <x:c r="C26" s="60" t="str">
        <x:f>IF(OR(NOT(ISNUMBER('Schedule inputs'!$D25)),NOT(ISNUMBER('Schedule inputs'!$E25)),'Schedule inputs'!$E25&lt;'Schedule inputs'!$D25),"",IF('Schedule inputs'!$F25="Gate",IF(AND(C$8='Schedule inputs'!$D25,'Schedule inputs'!$D25='Schedule inputs'!$E25),"◆",""),IF(AND(C$8&gt;='Schedule inputs'!$D25,C$8&lt;='Schedule inputs'!$E25),1,"")))</x:f>
      </x:c>
      <x:c r="D26" s="60" t="str">
        <x:f>IF(OR(NOT(ISNUMBER('Schedule inputs'!$D25)),NOT(ISNUMBER('Schedule inputs'!$E25)),'Schedule inputs'!$E25&lt;'Schedule inputs'!$D25),"",IF('Schedule inputs'!$F25="Gate",IF(AND(D$8='Schedule inputs'!$D25,'Schedule inputs'!$D25='Schedule inputs'!$E25),"◆",""),IF(AND(D$8&gt;='Schedule inputs'!$D25,D$8&lt;='Schedule inputs'!$E25),1,"")))</x:f>
      </x:c>
      <x:c r="E26" s="60" t="str">
        <x:f>IF(OR(NOT(ISNUMBER('Schedule inputs'!$D25)),NOT(ISNUMBER('Schedule inputs'!$E25)),'Schedule inputs'!$E25&lt;'Schedule inputs'!$D25),"",IF('Schedule inputs'!$F25="Gate",IF(AND(E$8='Schedule inputs'!$D25,'Schedule inputs'!$D25='Schedule inputs'!$E25),"◆",""),IF(AND(E$8&gt;='Schedule inputs'!$D25,E$8&lt;='Schedule inputs'!$E25),1,"")))</x:f>
      </x:c>
      <x:c r="F26" s="60" t="str">
        <x:f>IF(OR(NOT(ISNUMBER('Schedule inputs'!$D25)),NOT(ISNUMBER('Schedule inputs'!$E25)),'Schedule inputs'!$E25&lt;'Schedule inputs'!$D25),"",IF('Schedule inputs'!$F25="Gate",IF(AND(F$8='Schedule inputs'!$D25,'Schedule inputs'!$D25='Schedule inputs'!$E25),"◆",""),IF(AND(F$8&gt;='Schedule inputs'!$D25,F$8&lt;='Schedule inputs'!$E25),1,"")))</x:f>
      </x:c>
      <x:c r="G26" s="60" t="str">
        <x:f>IF(OR(NOT(ISNUMBER('Schedule inputs'!$D25)),NOT(ISNUMBER('Schedule inputs'!$E25)),'Schedule inputs'!$E25&lt;'Schedule inputs'!$D25),"",IF('Schedule inputs'!$F25="Gate",IF(AND(G$8='Schedule inputs'!$D25,'Schedule inputs'!$D25='Schedule inputs'!$E25),"◆",""),IF(AND(G$8&gt;='Schedule inputs'!$D25,G$8&lt;='Schedule inputs'!$E25),1,"")))</x:f>
      </x:c>
      <x:c r="H26" s="60" t="str">
        <x:f>IF(OR(NOT(ISNUMBER('Schedule inputs'!$D25)),NOT(ISNUMBER('Schedule inputs'!$E25)),'Schedule inputs'!$E25&lt;'Schedule inputs'!$D25),"",IF('Schedule inputs'!$F25="Gate",IF(AND(H$8='Schedule inputs'!$D25,'Schedule inputs'!$D25='Schedule inputs'!$E25),"◆",""),IF(AND(H$8&gt;='Schedule inputs'!$D25,H$8&lt;='Schedule inputs'!$E25),1,"")))</x:f>
      </x:c>
      <x:c r="I26" s="60" t="str">
        <x:f>IF(OR(NOT(ISNUMBER('Schedule inputs'!$D25)),NOT(ISNUMBER('Schedule inputs'!$E25)),'Schedule inputs'!$E25&lt;'Schedule inputs'!$D25),"",IF('Schedule inputs'!$F25="Gate",IF(AND(I$8='Schedule inputs'!$D25,'Schedule inputs'!$D25='Schedule inputs'!$E25),"◆",""),IF(AND(I$8&gt;='Schedule inputs'!$D25,I$8&lt;='Schedule inputs'!$E25),1,"")))</x:f>
      </x:c>
      <x:c r="J26" s="60" t="str">
        <x:f>IF(OR(NOT(ISNUMBER('Schedule inputs'!$D25)),NOT(ISNUMBER('Schedule inputs'!$E25)),'Schedule inputs'!$E25&lt;'Schedule inputs'!$D25),"",IF('Schedule inputs'!$F25="Gate",IF(AND(J$8='Schedule inputs'!$D25,'Schedule inputs'!$D25='Schedule inputs'!$E25),"◆",""),IF(AND(J$8&gt;='Schedule inputs'!$D25,J$8&lt;='Schedule inputs'!$E25),1,"")))</x:f>
      </x:c>
      <x:c r="K26" s="60" t="str">
        <x:f>IF(OR(NOT(ISNUMBER('Schedule inputs'!$D25)),NOT(ISNUMBER('Schedule inputs'!$E25)),'Schedule inputs'!$E25&lt;'Schedule inputs'!$D25),"",IF('Schedule inputs'!$F25="Gate",IF(AND(K$8='Schedule inputs'!$D25,'Schedule inputs'!$D25='Schedule inputs'!$E25),"◆",""),IF(AND(K$8&gt;='Schedule inputs'!$D25,K$8&lt;='Schedule inputs'!$E25),1,"")))</x:f>
      </x:c>
      <x:c r="L26" s="60" t="str">
        <x:f>IF(OR(NOT(ISNUMBER('Schedule inputs'!$D25)),NOT(ISNUMBER('Schedule inputs'!$E25)),'Schedule inputs'!$E25&lt;'Schedule inputs'!$D25),"",IF('Schedule inputs'!$F25="Gate",IF(AND(L$8='Schedule inputs'!$D25,'Schedule inputs'!$D25='Schedule inputs'!$E25),"◆",""),IF(AND(L$8&gt;='Schedule inputs'!$D25,L$8&lt;='Schedule inputs'!$E25),1,"")))</x:f>
      </x:c>
      <x:c r="M26" s="60" t="str">
        <x:f>IF(OR(NOT(ISNUMBER('Schedule inputs'!$D25)),NOT(ISNUMBER('Schedule inputs'!$E25)),'Schedule inputs'!$E25&lt;'Schedule inputs'!$D25),"",IF('Schedule inputs'!$F25="Gate",IF(AND(M$8='Schedule inputs'!$D25,'Schedule inputs'!$D25='Schedule inputs'!$E25),"◆",""),IF(AND(M$8&gt;='Schedule inputs'!$D25,M$8&lt;='Schedule inputs'!$E25),1,"")))</x:f>
      </x:c>
      <x:c r="N26" s="60" t="str">
        <x:f>IF(OR(NOT(ISNUMBER('Schedule inputs'!$D25)),NOT(ISNUMBER('Schedule inputs'!$E25)),'Schedule inputs'!$E25&lt;'Schedule inputs'!$D25),"",IF('Schedule inputs'!$F25="Gate",IF(AND(N$8='Schedule inputs'!$D25,'Schedule inputs'!$D25='Schedule inputs'!$E25),"◆",""),IF(AND(N$8&gt;='Schedule inputs'!$D25,N$8&lt;='Schedule inputs'!$E25),1,"")))</x:f>
      </x:c>
      <x:c r="O26" s="60" t="str">
        <x:f>IF(OR(NOT(ISNUMBER('Schedule inputs'!$D25)),NOT(ISNUMBER('Schedule inputs'!$E25)),'Schedule inputs'!$E25&lt;'Schedule inputs'!$D25),"",IF('Schedule inputs'!$F25="Gate",IF(AND(O$8='Schedule inputs'!$D25,'Schedule inputs'!$D25='Schedule inputs'!$E25),"◆",""),IF(AND(O$8&gt;='Schedule inputs'!$D25,O$8&lt;='Schedule inputs'!$E25),1,"")))</x:f>
      </x:c>
      <x:c r="P26" s="60" t="str">
        <x:f>IF(OR(NOT(ISNUMBER('Schedule inputs'!$D25)),NOT(ISNUMBER('Schedule inputs'!$E25)),'Schedule inputs'!$E25&lt;'Schedule inputs'!$D25),"",IF('Schedule inputs'!$F25="Gate",IF(AND(P$8='Schedule inputs'!$D25,'Schedule inputs'!$D25='Schedule inputs'!$E25),"◆",""),IF(AND(P$8&gt;='Schedule inputs'!$D25,P$8&lt;='Schedule inputs'!$E25),1,"")))</x:f>
      </x:c>
      <x:c r="Q26" s="60" t="str">
        <x:f>IF(OR(NOT(ISNUMBER('Schedule inputs'!$D25)),NOT(ISNUMBER('Schedule inputs'!$E25)),'Schedule inputs'!$E25&lt;'Schedule inputs'!$D25),"",IF('Schedule inputs'!$F25="Gate",IF(AND(Q$8='Schedule inputs'!$D25,'Schedule inputs'!$D25='Schedule inputs'!$E25),"◆",""),IF(AND(Q$8&gt;='Schedule inputs'!$D25,Q$8&lt;='Schedule inputs'!$E25),1,"")))</x:f>
      </x:c>
      <x:c r="R26" s="60" t="str">
        <x:f>IF(OR(NOT(ISNUMBER('Schedule inputs'!$D25)),NOT(ISNUMBER('Schedule inputs'!$E25)),'Schedule inputs'!$E25&lt;'Schedule inputs'!$D25),"",IF('Schedule inputs'!$F25="Gate",IF(AND(R$8='Schedule inputs'!$D25,'Schedule inputs'!$D25='Schedule inputs'!$E25),"◆",""),IF(AND(R$8&gt;='Schedule inputs'!$D25,R$8&lt;='Schedule inputs'!$E25),1,"")))</x:f>
      </x:c>
      <x:c r="S26" s="60" t="n">
        <x:f>IF(OR(NOT(ISNUMBER('Schedule inputs'!$D25)),NOT(ISNUMBER('Schedule inputs'!$E25)),'Schedule inputs'!$E25&lt;'Schedule inputs'!$D25),"",IF('Schedule inputs'!$F25="Gate",IF(AND(S$8='Schedule inputs'!$D25,'Schedule inputs'!$D25='Schedule inputs'!$E25),"◆",""),IF(AND(S$8&gt;='Schedule inputs'!$D25,S$8&lt;='Schedule inputs'!$E25),1,"")))</x:f>
        <x:v>1</x:v>
      </x:c>
      <x:c r="T26" s="60" t="n">
        <x:f>IF(OR(NOT(ISNUMBER('Schedule inputs'!$D25)),NOT(ISNUMBER('Schedule inputs'!$E25)),'Schedule inputs'!$E25&lt;'Schedule inputs'!$D25),"",IF('Schedule inputs'!$F25="Gate",IF(AND(T$8='Schedule inputs'!$D25,'Schedule inputs'!$D25='Schedule inputs'!$E25),"◆",""),IF(AND(T$8&gt;='Schedule inputs'!$D25,T$8&lt;='Schedule inputs'!$E25),1,"")))</x:f>
        <x:v>1</x:v>
      </x:c>
      <x:c r="U26" s="60" t="n">
        <x:f>IF(OR(NOT(ISNUMBER('Schedule inputs'!$D25)),NOT(ISNUMBER('Schedule inputs'!$E25)),'Schedule inputs'!$E25&lt;'Schedule inputs'!$D25),"",IF('Schedule inputs'!$F25="Gate",IF(AND(U$8='Schedule inputs'!$D25,'Schedule inputs'!$D25='Schedule inputs'!$E25),"◆",""),IF(AND(U$8&gt;='Schedule inputs'!$D25,U$8&lt;='Schedule inputs'!$E25),1,"")))</x:f>
        <x:v>1</x:v>
      </x:c>
      <x:c r="V26" s="60" t="n">
        <x:f>IF(OR(NOT(ISNUMBER('Schedule inputs'!$D25)),NOT(ISNUMBER('Schedule inputs'!$E25)),'Schedule inputs'!$E25&lt;'Schedule inputs'!$D25),"",IF('Schedule inputs'!$F25="Gate",IF(AND(V$8='Schedule inputs'!$D25,'Schedule inputs'!$D25='Schedule inputs'!$E25),"◆",""),IF(AND(V$8&gt;='Schedule inputs'!$D25,V$8&lt;='Schedule inputs'!$E25),1,"")))</x:f>
        <x:v>1</x:v>
      </x:c>
      <x:c r="W26" s="60" t="n">
        <x:f>IF(OR(NOT(ISNUMBER('Schedule inputs'!$D25)),NOT(ISNUMBER('Schedule inputs'!$E25)),'Schedule inputs'!$E25&lt;'Schedule inputs'!$D25),"",IF('Schedule inputs'!$F25="Gate",IF(AND(W$8='Schedule inputs'!$D25,'Schedule inputs'!$D25='Schedule inputs'!$E25),"◆",""),IF(AND(W$8&gt;='Schedule inputs'!$D25,W$8&lt;='Schedule inputs'!$E25),1,"")))</x:f>
        <x:v>1</x:v>
      </x:c>
      <x:c r="X26" s="60" t="str">
        <x:f>IF(OR(NOT(ISNUMBER('Schedule inputs'!$D25)),NOT(ISNUMBER('Schedule inputs'!$E25)),'Schedule inputs'!$E25&lt;'Schedule inputs'!$D25),"",IF('Schedule inputs'!$F25="Gate",IF(AND(X$8='Schedule inputs'!$D25,'Schedule inputs'!$D25='Schedule inputs'!$E25),"◆",""),IF(AND(X$8&gt;='Schedule inputs'!$D25,X$8&lt;='Schedule inputs'!$E25),1,"")))</x:f>
      </x:c>
      <x:c r="Y26" s="60" t="str">
        <x:f>IF(OR(NOT(ISNUMBER('Schedule inputs'!$D25)),NOT(ISNUMBER('Schedule inputs'!$E25)),'Schedule inputs'!$E25&lt;'Schedule inputs'!$D25),"",IF('Schedule inputs'!$F25="Gate",IF(AND(Y$8='Schedule inputs'!$D25,'Schedule inputs'!$D25='Schedule inputs'!$E25),"◆",""),IF(AND(Y$8&gt;='Schedule inputs'!$D25,Y$8&lt;='Schedule inputs'!$E25),1,"")))</x:f>
      </x:c>
      <x:c r="Z26" s="60" t="str">
        <x:f>IF(OR(NOT(ISNUMBER('Schedule inputs'!$D25)),NOT(ISNUMBER('Schedule inputs'!$E25)),'Schedule inputs'!$E25&lt;'Schedule inputs'!$D25),"",IF('Schedule inputs'!$F25="Gate",IF(AND(Z$8='Schedule inputs'!$D25,'Schedule inputs'!$D25='Schedule inputs'!$E25),"◆",""),IF(AND(Z$8&gt;='Schedule inputs'!$D25,Z$8&lt;='Schedule inputs'!$E25),1,"")))</x:f>
      </x:c>
      <x:c r="AA26" s="63" t="str">
        <x:f>IF(OR(NOT(ISNUMBER('Schedule inputs'!$D25)),NOT(ISNUMBER('Schedule inputs'!$E25)),'Schedule inputs'!$E25&lt;'Schedule inputs'!$D25),"",IF('Schedule inputs'!$F25="Gate",IF(AND(AA$8='Schedule inputs'!$D25,'Schedule inputs'!$D25='Schedule inputs'!$E25),"◆",""),IF(AND(AA$8&gt;='Schedule inputs'!$D25,AA$8&lt;='Schedule inputs'!$E25),1,"")))</x:f>
      </x:c>
      <x:c r="AB26" s="60" t="str">
        <x:f>IF(OR(NOT(ISNUMBER('Schedule inputs'!$D25)),NOT(ISNUMBER('Schedule inputs'!$E25)),'Schedule inputs'!$E25&lt;'Schedule inputs'!$D25),"",IF('Schedule inputs'!$F25="Gate",IF(AND(AB$8='Schedule inputs'!$D25,'Schedule inputs'!$D25='Schedule inputs'!$E25),"◆",""),IF(AND(AB$8&gt;='Schedule inputs'!$D25,AB$8&lt;='Schedule inputs'!$E25),1,"")))</x:f>
      </x:c>
      <x:c r="AC26" s="60" t="str">
        <x:f>IF(OR(NOT(ISNUMBER('Schedule inputs'!$D25)),NOT(ISNUMBER('Schedule inputs'!$E25)),'Schedule inputs'!$E25&lt;'Schedule inputs'!$D25),"",IF('Schedule inputs'!$F25="Gate",IF(AND(AC$8='Schedule inputs'!$D25,'Schedule inputs'!$D25='Schedule inputs'!$E25),"◆",""),IF(AND(AC$8&gt;='Schedule inputs'!$D25,AC$8&lt;='Schedule inputs'!$E25),1,"")))</x:f>
      </x:c>
      <x:c r="AD26" s="60" t="str">
        <x:f>IF(OR(NOT(ISNUMBER('Schedule inputs'!$D25)),NOT(ISNUMBER('Schedule inputs'!$E25)),'Schedule inputs'!$E25&lt;'Schedule inputs'!$D25),"",IF('Schedule inputs'!$F25="Gate",IF(AND(AD$8='Schedule inputs'!$D25,'Schedule inputs'!$D25='Schedule inputs'!$E25),"◆",""),IF(AND(AD$8&gt;='Schedule inputs'!$D25,AD$8&lt;='Schedule inputs'!$E25),1,"")))</x:f>
      </x:c>
      <x:c r="AE26" s="60" t="str">
        <x:f>IF(OR(NOT(ISNUMBER('Schedule inputs'!$D25)),NOT(ISNUMBER('Schedule inputs'!$E25)),'Schedule inputs'!$E25&lt;'Schedule inputs'!$D25),"",IF('Schedule inputs'!$F25="Gate",IF(AND(AE$8='Schedule inputs'!$D25,'Schedule inputs'!$D25='Schedule inputs'!$E25),"◆",""),IF(AND(AE$8&gt;='Schedule inputs'!$D25,AE$8&lt;='Schedule inputs'!$E25),1,"")))</x:f>
      </x:c>
      <x:c r="AF26" s="60" t="str">
        <x:f>IF(OR(NOT(ISNUMBER('Schedule inputs'!$D25)),NOT(ISNUMBER('Schedule inputs'!$E25)),'Schedule inputs'!$E25&lt;'Schedule inputs'!$D25),"",IF('Schedule inputs'!$F25="Gate",IF(AND(AF$8='Schedule inputs'!$D25,'Schedule inputs'!$D25='Schedule inputs'!$E25),"◆",""),IF(AND(AF$8&gt;='Schedule inputs'!$D25,AF$8&lt;='Schedule inputs'!$E25),1,"")))</x:f>
      </x:c>
      <x:c r="AG26" s="60" t="str">
        <x:f>IF(OR(NOT(ISNUMBER('Schedule inputs'!$D25)),NOT(ISNUMBER('Schedule inputs'!$E25)),'Schedule inputs'!$E25&lt;'Schedule inputs'!$D25),"",IF('Schedule inputs'!$F25="Gate",IF(AND(AG$8='Schedule inputs'!$D25,'Schedule inputs'!$D25='Schedule inputs'!$E25),"◆",""),IF(AND(AG$8&gt;='Schedule inputs'!$D25,AG$8&lt;='Schedule inputs'!$E25),1,"")))</x:f>
      </x:c>
      <x:c r="AH26" s="60" t="str">
        <x:f>IF(OR(NOT(ISNUMBER('Schedule inputs'!$D25)),NOT(ISNUMBER('Schedule inputs'!$E25)),'Schedule inputs'!$E25&lt;'Schedule inputs'!$D25),"",IF('Schedule inputs'!$F25="Gate",IF(AND(AH$8='Schedule inputs'!$D25,'Schedule inputs'!$D25='Schedule inputs'!$E25),"◆",""),IF(AND(AH$8&gt;='Schedule inputs'!$D25,AH$8&lt;='Schedule inputs'!$E25),1,"")))</x:f>
      </x:c>
      <x:c r="AI26" s="60" t="str">
        <x:f>IF(OR(NOT(ISNUMBER('Schedule inputs'!$D25)),NOT(ISNUMBER('Schedule inputs'!$E25)),'Schedule inputs'!$E25&lt;'Schedule inputs'!$D25),"",IF('Schedule inputs'!$F25="Gate",IF(AND(AI$8='Schedule inputs'!$D25,'Schedule inputs'!$D25='Schedule inputs'!$E25),"◆",""),IF(AND(AI$8&gt;='Schedule inputs'!$D25,AI$8&lt;='Schedule inputs'!$E25),1,"")))</x:f>
      </x:c>
    </x:row>
    <x:row r="27" ht="24" customHeight="1">
      <x:c r="A27" s="54" t="n">
        <x:f>'Schedule inputs'!A26</x:f>
        <x:v>19</x:v>
      </x:c>
      <x:c r="B27" s="54" t="str">
        <x:f>'Schedule inputs'!B26</x:f>
        <x:v>Integrated readiness testing</x:v>
      </x:c>
      <x:c r="C27" s="59" t="str">
        <x:f>IF(OR(NOT(ISNUMBER('Schedule inputs'!$D26)),NOT(ISNUMBER('Schedule inputs'!$E26)),'Schedule inputs'!$E26&lt;'Schedule inputs'!$D26),"",IF('Schedule inputs'!$F26="Gate",IF(AND(C$8='Schedule inputs'!$D26,'Schedule inputs'!$D26='Schedule inputs'!$E26),"◆",""),IF(AND(C$8&gt;='Schedule inputs'!$D26,C$8&lt;='Schedule inputs'!$E26),1,"")))</x:f>
      </x:c>
      <x:c r="D27" s="59" t="str">
        <x:f>IF(OR(NOT(ISNUMBER('Schedule inputs'!$D26)),NOT(ISNUMBER('Schedule inputs'!$E26)),'Schedule inputs'!$E26&lt;'Schedule inputs'!$D26),"",IF('Schedule inputs'!$F26="Gate",IF(AND(D$8='Schedule inputs'!$D26,'Schedule inputs'!$D26='Schedule inputs'!$E26),"◆",""),IF(AND(D$8&gt;='Schedule inputs'!$D26,D$8&lt;='Schedule inputs'!$E26),1,"")))</x:f>
      </x:c>
      <x:c r="E27" s="59" t="str">
        <x:f>IF(OR(NOT(ISNUMBER('Schedule inputs'!$D26)),NOT(ISNUMBER('Schedule inputs'!$E26)),'Schedule inputs'!$E26&lt;'Schedule inputs'!$D26),"",IF('Schedule inputs'!$F26="Gate",IF(AND(E$8='Schedule inputs'!$D26,'Schedule inputs'!$D26='Schedule inputs'!$E26),"◆",""),IF(AND(E$8&gt;='Schedule inputs'!$D26,E$8&lt;='Schedule inputs'!$E26),1,"")))</x:f>
      </x:c>
      <x:c r="F27" s="59" t="str">
        <x:f>IF(OR(NOT(ISNUMBER('Schedule inputs'!$D26)),NOT(ISNUMBER('Schedule inputs'!$E26)),'Schedule inputs'!$E26&lt;'Schedule inputs'!$D26),"",IF('Schedule inputs'!$F26="Gate",IF(AND(F$8='Schedule inputs'!$D26,'Schedule inputs'!$D26='Schedule inputs'!$E26),"◆",""),IF(AND(F$8&gt;='Schedule inputs'!$D26,F$8&lt;='Schedule inputs'!$E26),1,"")))</x:f>
      </x:c>
      <x:c r="G27" s="59" t="str">
        <x:f>IF(OR(NOT(ISNUMBER('Schedule inputs'!$D26)),NOT(ISNUMBER('Schedule inputs'!$E26)),'Schedule inputs'!$E26&lt;'Schedule inputs'!$D26),"",IF('Schedule inputs'!$F26="Gate",IF(AND(G$8='Schedule inputs'!$D26,'Schedule inputs'!$D26='Schedule inputs'!$E26),"◆",""),IF(AND(G$8&gt;='Schedule inputs'!$D26,G$8&lt;='Schedule inputs'!$E26),1,"")))</x:f>
      </x:c>
      <x:c r="H27" s="59" t="str">
        <x:f>IF(OR(NOT(ISNUMBER('Schedule inputs'!$D26)),NOT(ISNUMBER('Schedule inputs'!$E26)),'Schedule inputs'!$E26&lt;'Schedule inputs'!$D26),"",IF('Schedule inputs'!$F26="Gate",IF(AND(H$8='Schedule inputs'!$D26,'Schedule inputs'!$D26='Schedule inputs'!$E26),"◆",""),IF(AND(H$8&gt;='Schedule inputs'!$D26,H$8&lt;='Schedule inputs'!$E26),1,"")))</x:f>
      </x:c>
      <x:c r="I27" s="59" t="str">
        <x:f>IF(OR(NOT(ISNUMBER('Schedule inputs'!$D26)),NOT(ISNUMBER('Schedule inputs'!$E26)),'Schedule inputs'!$E26&lt;'Schedule inputs'!$D26),"",IF('Schedule inputs'!$F26="Gate",IF(AND(I$8='Schedule inputs'!$D26,'Schedule inputs'!$D26='Schedule inputs'!$E26),"◆",""),IF(AND(I$8&gt;='Schedule inputs'!$D26,I$8&lt;='Schedule inputs'!$E26),1,"")))</x:f>
      </x:c>
      <x:c r="J27" s="59" t="str">
        <x:f>IF(OR(NOT(ISNUMBER('Schedule inputs'!$D26)),NOT(ISNUMBER('Schedule inputs'!$E26)),'Schedule inputs'!$E26&lt;'Schedule inputs'!$D26),"",IF('Schedule inputs'!$F26="Gate",IF(AND(J$8='Schedule inputs'!$D26,'Schedule inputs'!$D26='Schedule inputs'!$E26),"◆",""),IF(AND(J$8&gt;='Schedule inputs'!$D26,J$8&lt;='Schedule inputs'!$E26),1,"")))</x:f>
      </x:c>
      <x:c r="K27" s="59" t="str">
        <x:f>IF(OR(NOT(ISNUMBER('Schedule inputs'!$D26)),NOT(ISNUMBER('Schedule inputs'!$E26)),'Schedule inputs'!$E26&lt;'Schedule inputs'!$D26),"",IF('Schedule inputs'!$F26="Gate",IF(AND(K$8='Schedule inputs'!$D26,'Schedule inputs'!$D26='Schedule inputs'!$E26),"◆",""),IF(AND(K$8&gt;='Schedule inputs'!$D26,K$8&lt;='Schedule inputs'!$E26),1,"")))</x:f>
      </x:c>
      <x:c r="L27" s="59" t="str">
        <x:f>IF(OR(NOT(ISNUMBER('Schedule inputs'!$D26)),NOT(ISNUMBER('Schedule inputs'!$E26)),'Schedule inputs'!$E26&lt;'Schedule inputs'!$D26),"",IF('Schedule inputs'!$F26="Gate",IF(AND(L$8='Schedule inputs'!$D26,'Schedule inputs'!$D26='Schedule inputs'!$E26),"◆",""),IF(AND(L$8&gt;='Schedule inputs'!$D26,L$8&lt;='Schedule inputs'!$E26),1,"")))</x:f>
      </x:c>
      <x:c r="M27" s="59" t="str">
        <x:f>IF(OR(NOT(ISNUMBER('Schedule inputs'!$D26)),NOT(ISNUMBER('Schedule inputs'!$E26)),'Schedule inputs'!$E26&lt;'Schedule inputs'!$D26),"",IF('Schedule inputs'!$F26="Gate",IF(AND(M$8='Schedule inputs'!$D26,'Schedule inputs'!$D26='Schedule inputs'!$E26),"◆",""),IF(AND(M$8&gt;='Schedule inputs'!$D26,M$8&lt;='Schedule inputs'!$E26),1,"")))</x:f>
      </x:c>
      <x:c r="N27" s="59" t="str">
        <x:f>IF(OR(NOT(ISNUMBER('Schedule inputs'!$D26)),NOT(ISNUMBER('Schedule inputs'!$E26)),'Schedule inputs'!$E26&lt;'Schedule inputs'!$D26),"",IF('Schedule inputs'!$F26="Gate",IF(AND(N$8='Schedule inputs'!$D26,'Schedule inputs'!$D26='Schedule inputs'!$E26),"◆",""),IF(AND(N$8&gt;='Schedule inputs'!$D26,N$8&lt;='Schedule inputs'!$E26),1,"")))</x:f>
      </x:c>
      <x:c r="O27" s="59" t="str">
        <x:f>IF(OR(NOT(ISNUMBER('Schedule inputs'!$D26)),NOT(ISNUMBER('Schedule inputs'!$E26)),'Schedule inputs'!$E26&lt;'Schedule inputs'!$D26),"",IF('Schedule inputs'!$F26="Gate",IF(AND(O$8='Schedule inputs'!$D26,'Schedule inputs'!$D26='Schedule inputs'!$E26),"◆",""),IF(AND(O$8&gt;='Schedule inputs'!$D26,O$8&lt;='Schedule inputs'!$E26),1,"")))</x:f>
      </x:c>
      <x:c r="P27" s="59" t="str">
        <x:f>IF(OR(NOT(ISNUMBER('Schedule inputs'!$D26)),NOT(ISNUMBER('Schedule inputs'!$E26)),'Schedule inputs'!$E26&lt;'Schedule inputs'!$D26),"",IF('Schedule inputs'!$F26="Gate",IF(AND(P$8='Schedule inputs'!$D26,'Schedule inputs'!$D26='Schedule inputs'!$E26),"◆",""),IF(AND(P$8&gt;='Schedule inputs'!$D26,P$8&lt;='Schedule inputs'!$E26),1,"")))</x:f>
      </x:c>
      <x:c r="Q27" s="59" t="str">
        <x:f>IF(OR(NOT(ISNUMBER('Schedule inputs'!$D26)),NOT(ISNUMBER('Schedule inputs'!$E26)),'Schedule inputs'!$E26&lt;'Schedule inputs'!$D26),"",IF('Schedule inputs'!$F26="Gate",IF(AND(Q$8='Schedule inputs'!$D26,'Schedule inputs'!$D26='Schedule inputs'!$E26),"◆",""),IF(AND(Q$8&gt;='Schedule inputs'!$D26,Q$8&lt;='Schedule inputs'!$E26),1,"")))</x:f>
      </x:c>
      <x:c r="R27" s="59" t="str">
        <x:f>IF(OR(NOT(ISNUMBER('Schedule inputs'!$D26)),NOT(ISNUMBER('Schedule inputs'!$E26)),'Schedule inputs'!$E26&lt;'Schedule inputs'!$D26),"",IF('Schedule inputs'!$F26="Gate",IF(AND(R$8='Schedule inputs'!$D26,'Schedule inputs'!$D26='Schedule inputs'!$E26),"◆",""),IF(AND(R$8&gt;='Schedule inputs'!$D26,R$8&lt;='Schedule inputs'!$E26),1,"")))</x:f>
      </x:c>
      <x:c r="S27" s="59" t="str">
        <x:f>IF(OR(NOT(ISNUMBER('Schedule inputs'!$D26)),NOT(ISNUMBER('Schedule inputs'!$E26)),'Schedule inputs'!$E26&lt;'Schedule inputs'!$D26),"",IF('Schedule inputs'!$F26="Gate",IF(AND(S$8='Schedule inputs'!$D26,'Schedule inputs'!$D26='Schedule inputs'!$E26),"◆",""),IF(AND(S$8&gt;='Schedule inputs'!$D26,S$8&lt;='Schedule inputs'!$E26),1,"")))</x:f>
      </x:c>
      <x:c r="T27" s="59" t="str">
        <x:f>IF(OR(NOT(ISNUMBER('Schedule inputs'!$D26)),NOT(ISNUMBER('Schedule inputs'!$E26)),'Schedule inputs'!$E26&lt;'Schedule inputs'!$D26),"",IF('Schedule inputs'!$F26="Gate",IF(AND(T$8='Schedule inputs'!$D26,'Schedule inputs'!$D26='Schedule inputs'!$E26),"◆",""),IF(AND(T$8&gt;='Schedule inputs'!$D26,T$8&lt;='Schedule inputs'!$E26),1,"")))</x:f>
      </x:c>
      <x:c r="U27" s="59" t="str">
        <x:f>IF(OR(NOT(ISNUMBER('Schedule inputs'!$D26)),NOT(ISNUMBER('Schedule inputs'!$E26)),'Schedule inputs'!$E26&lt;'Schedule inputs'!$D26),"",IF('Schedule inputs'!$F26="Gate",IF(AND(U$8='Schedule inputs'!$D26,'Schedule inputs'!$D26='Schedule inputs'!$E26),"◆",""),IF(AND(U$8&gt;='Schedule inputs'!$D26,U$8&lt;='Schedule inputs'!$E26),1,"")))</x:f>
      </x:c>
      <x:c r="V27" s="59" t="n">
        <x:f>IF(OR(NOT(ISNUMBER('Schedule inputs'!$D26)),NOT(ISNUMBER('Schedule inputs'!$E26)),'Schedule inputs'!$E26&lt;'Schedule inputs'!$D26),"",IF('Schedule inputs'!$F26="Gate",IF(AND(V$8='Schedule inputs'!$D26,'Schedule inputs'!$D26='Schedule inputs'!$E26),"◆",""),IF(AND(V$8&gt;='Schedule inputs'!$D26,V$8&lt;='Schedule inputs'!$E26),1,"")))</x:f>
        <x:v>1</x:v>
      </x:c>
      <x:c r="W27" s="59" t="n">
        <x:f>IF(OR(NOT(ISNUMBER('Schedule inputs'!$D26)),NOT(ISNUMBER('Schedule inputs'!$E26)),'Schedule inputs'!$E26&lt;'Schedule inputs'!$D26),"",IF('Schedule inputs'!$F26="Gate",IF(AND(W$8='Schedule inputs'!$D26,'Schedule inputs'!$D26='Schedule inputs'!$E26),"◆",""),IF(AND(W$8&gt;='Schedule inputs'!$D26,W$8&lt;='Schedule inputs'!$E26),1,"")))</x:f>
        <x:v>1</x:v>
      </x:c>
      <x:c r="X27" s="59" t="str">
        <x:f>IF(OR(NOT(ISNUMBER('Schedule inputs'!$D26)),NOT(ISNUMBER('Schedule inputs'!$E26)),'Schedule inputs'!$E26&lt;'Schedule inputs'!$D26),"",IF('Schedule inputs'!$F26="Gate",IF(AND(X$8='Schedule inputs'!$D26,'Schedule inputs'!$D26='Schedule inputs'!$E26),"◆",""),IF(AND(X$8&gt;='Schedule inputs'!$D26,X$8&lt;='Schedule inputs'!$E26),1,"")))</x:f>
      </x:c>
      <x:c r="Y27" s="59" t="str">
        <x:f>IF(OR(NOT(ISNUMBER('Schedule inputs'!$D26)),NOT(ISNUMBER('Schedule inputs'!$E26)),'Schedule inputs'!$E26&lt;'Schedule inputs'!$D26),"",IF('Schedule inputs'!$F26="Gate",IF(AND(Y$8='Schedule inputs'!$D26,'Schedule inputs'!$D26='Schedule inputs'!$E26),"◆",""),IF(AND(Y$8&gt;='Schedule inputs'!$D26,Y$8&lt;='Schedule inputs'!$E26),1,"")))</x:f>
      </x:c>
      <x:c r="Z27" s="59" t="str">
        <x:f>IF(OR(NOT(ISNUMBER('Schedule inputs'!$D26)),NOT(ISNUMBER('Schedule inputs'!$E26)),'Schedule inputs'!$E26&lt;'Schedule inputs'!$D26),"",IF('Schedule inputs'!$F26="Gate",IF(AND(Z$8='Schedule inputs'!$D26,'Schedule inputs'!$D26='Schedule inputs'!$E26),"◆",""),IF(AND(Z$8&gt;='Schedule inputs'!$D26,Z$8&lt;='Schedule inputs'!$E26),1,"")))</x:f>
      </x:c>
      <x:c r="AA27" s="62" t="str">
        <x:f>IF(OR(NOT(ISNUMBER('Schedule inputs'!$D26)),NOT(ISNUMBER('Schedule inputs'!$E26)),'Schedule inputs'!$E26&lt;'Schedule inputs'!$D26),"",IF('Schedule inputs'!$F26="Gate",IF(AND(AA$8='Schedule inputs'!$D26,'Schedule inputs'!$D26='Schedule inputs'!$E26),"◆",""),IF(AND(AA$8&gt;='Schedule inputs'!$D26,AA$8&lt;='Schedule inputs'!$E26),1,"")))</x:f>
      </x:c>
      <x:c r="AB27" s="59" t="str">
        <x:f>IF(OR(NOT(ISNUMBER('Schedule inputs'!$D26)),NOT(ISNUMBER('Schedule inputs'!$E26)),'Schedule inputs'!$E26&lt;'Schedule inputs'!$D26),"",IF('Schedule inputs'!$F26="Gate",IF(AND(AB$8='Schedule inputs'!$D26,'Schedule inputs'!$D26='Schedule inputs'!$E26),"◆",""),IF(AND(AB$8&gt;='Schedule inputs'!$D26,AB$8&lt;='Schedule inputs'!$E26),1,"")))</x:f>
      </x:c>
      <x:c r="AC27" s="59" t="str">
        <x:f>IF(OR(NOT(ISNUMBER('Schedule inputs'!$D26)),NOT(ISNUMBER('Schedule inputs'!$E26)),'Schedule inputs'!$E26&lt;'Schedule inputs'!$D26),"",IF('Schedule inputs'!$F26="Gate",IF(AND(AC$8='Schedule inputs'!$D26,'Schedule inputs'!$D26='Schedule inputs'!$E26),"◆",""),IF(AND(AC$8&gt;='Schedule inputs'!$D26,AC$8&lt;='Schedule inputs'!$E26),1,"")))</x:f>
      </x:c>
      <x:c r="AD27" s="59" t="str">
        <x:f>IF(OR(NOT(ISNUMBER('Schedule inputs'!$D26)),NOT(ISNUMBER('Schedule inputs'!$E26)),'Schedule inputs'!$E26&lt;'Schedule inputs'!$D26),"",IF('Schedule inputs'!$F26="Gate",IF(AND(AD$8='Schedule inputs'!$D26,'Schedule inputs'!$D26='Schedule inputs'!$E26),"◆",""),IF(AND(AD$8&gt;='Schedule inputs'!$D26,AD$8&lt;='Schedule inputs'!$E26),1,"")))</x:f>
      </x:c>
      <x:c r="AE27" s="59" t="str">
        <x:f>IF(OR(NOT(ISNUMBER('Schedule inputs'!$D26)),NOT(ISNUMBER('Schedule inputs'!$E26)),'Schedule inputs'!$E26&lt;'Schedule inputs'!$D26),"",IF('Schedule inputs'!$F26="Gate",IF(AND(AE$8='Schedule inputs'!$D26,'Schedule inputs'!$D26='Schedule inputs'!$E26),"◆",""),IF(AND(AE$8&gt;='Schedule inputs'!$D26,AE$8&lt;='Schedule inputs'!$E26),1,"")))</x:f>
      </x:c>
      <x:c r="AF27" s="59" t="str">
        <x:f>IF(OR(NOT(ISNUMBER('Schedule inputs'!$D26)),NOT(ISNUMBER('Schedule inputs'!$E26)),'Schedule inputs'!$E26&lt;'Schedule inputs'!$D26),"",IF('Schedule inputs'!$F26="Gate",IF(AND(AF$8='Schedule inputs'!$D26,'Schedule inputs'!$D26='Schedule inputs'!$E26),"◆",""),IF(AND(AF$8&gt;='Schedule inputs'!$D26,AF$8&lt;='Schedule inputs'!$E26),1,"")))</x:f>
      </x:c>
      <x:c r="AG27" s="59" t="str">
        <x:f>IF(OR(NOT(ISNUMBER('Schedule inputs'!$D26)),NOT(ISNUMBER('Schedule inputs'!$E26)),'Schedule inputs'!$E26&lt;'Schedule inputs'!$D26),"",IF('Schedule inputs'!$F26="Gate",IF(AND(AG$8='Schedule inputs'!$D26,'Schedule inputs'!$D26='Schedule inputs'!$E26),"◆",""),IF(AND(AG$8&gt;='Schedule inputs'!$D26,AG$8&lt;='Schedule inputs'!$E26),1,"")))</x:f>
      </x:c>
      <x:c r="AH27" s="59" t="str">
        <x:f>IF(OR(NOT(ISNUMBER('Schedule inputs'!$D26)),NOT(ISNUMBER('Schedule inputs'!$E26)),'Schedule inputs'!$E26&lt;'Schedule inputs'!$D26),"",IF('Schedule inputs'!$F26="Gate",IF(AND(AH$8='Schedule inputs'!$D26,'Schedule inputs'!$D26='Schedule inputs'!$E26),"◆",""),IF(AND(AH$8&gt;='Schedule inputs'!$D26,AH$8&lt;='Schedule inputs'!$E26),1,"")))</x:f>
      </x:c>
      <x:c r="AI27" s="59" t="str">
        <x:f>IF(OR(NOT(ISNUMBER('Schedule inputs'!$D26)),NOT(ISNUMBER('Schedule inputs'!$E26)),'Schedule inputs'!$E26&lt;'Schedule inputs'!$D26),"",IF('Schedule inputs'!$F26="Gate",IF(AND(AI$8='Schedule inputs'!$D26,'Schedule inputs'!$D26='Schedule inputs'!$E26),"◆",""),IF(AND(AI$8&gt;='Schedule inputs'!$D26,AI$8&lt;='Schedule inputs'!$E26),1,"")))</x:f>
      </x:c>
    </x:row>
    <x:row r="28" ht="24" customHeight="1">
      <x:c r="A28" s="58" t="n">
        <x:f>'Schedule inputs'!A27</x:f>
        <x:v>20</x:v>
      </x:c>
      <x:c r="B28" s="58" t="str">
        <x:f>'Schedule inputs'!B27</x:f>
        <x:v>G3 - Destination ready for Wave A</x:v>
      </x:c>
      <x:c r="C28" s="60" t="str">
        <x:f>IF(OR(NOT(ISNUMBER('Schedule inputs'!$D27)),NOT(ISNUMBER('Schedule inputs'!$E27)),'Schedule inputs'!$E27&lt;'Schedule inputs'!$D27),"",IF('Schedule inputs'!$F27="Gate",IF(AND(C$8='Schedule inputs'!$D27,'Schedule inputs'!$D27='Schedule inputs'!$E27),"◆",""),IF(AND(C$8&gt;='Schedule inputs'!$D27,C$8&lt;='Schedule inputs'!$E27),1,"")))</x:f>
      </x:c>
      <x:c r="D28" s="60" t="str">
        <x:f>IF(OR(NOT(ISNUMBER('Schedule inputs'!$D27)),NOT(ISNUMBER('Schedule inputs'!$E27)),'Schedule inputs'!$E27&lt;'Schedule inputs'!$D27),"",IF('Schedule inputs'!$F27="Gate",IF(AND(D$8='Schedule inputs'!$D27,'Schedule inputs'!$D27='Schedule inputs'!$E27),"◆",""),IF(AND(D$8&gt;='Schedule inputs'!$D27,D$8&lt;='Schedule inputs'!$E27),1,"")))</x:f>
      </x:c>
      <x:c r="E28" s="60" t="str">
        <x:f>IF(OR(NOT(ISNUMBER('Schedule inputs'!$D27)),NOT(ISNUMBER('Schedule inputs'!$E27)),'Schedule inputs'!$E27&lt;'Schedule inputs'!$D27),"",IF('Schedule inputs'!$F27="Gate",IF(AND(E$8='Schedule inputs'!$D27,'Schedule inputs'!$D27='Schedule inputs'!$E27),"◆",""),IF(AND(E$8&gt;='Schedule inputs'!$D27,E$8&lt;='Schedule inputs'!$E27),1,"")))</x:f>
      </x:c>
      <x:c r="F28" s="60" t="str">
        <x:f>IF(OR(NOT(ISNUMBER('Schedule inputs'!$D27)),NOT(ISNUMBER('Schedule inputs'!$E27)),'Schedule inputs'!$E27&lt;'Schedule inputs'!$D27),"",IF('Schedule inputs'!$F27="Gate",IF(AND(F$8='Schedule inputs'!$D27,'Schedule inputs'!$D27='Schedule inputs'!$E27),"◆",""),IF(AND(F$8&gt;='Schedule inputs'!$D27,F$8&lt;='Schedule inputs'!$E27),1,"")))</x:f>
      </x:c>
      <x:c r="G28" s="60" t="str">
        <x:f>IF(OR(NOT(ISNUMBER('Schedule inputs'!$D27)),NOT(ISNUMBER('Schedule inputs'!$E27)),'Schedule inputs'!$E27&lt;'Schedule inputs'!$D27),"",IF('Schedule inputs'!$F27="Gate",IF(AND(G$8='Schedule inputs'!$D27,'Schedule inputs'!$D27='Schedule inputs'!$E27),"◆",""),IF(AND(G$8&gt;='Schedule inputs'!$D27,G$8&lt;='Schedule inputs'!$E27),1,"")))</x:f>
      </x:c>
      <x:c r="H28" s="60" t="str">
        <x:f>IF(OR(NOT(ISNUMBER('Schedule inputs'!$D27)),NOT(ISNUMBER('Schedule inputs'!$E27)),'Schedule inputs'!$E27&lt;'Schedule inputs'!$D27),"",IF('Schedule inputs'!$F27="Gate",IF(AND(H$8='Schedule inputs'!$D27,'Schedule inputs'!$D27='Schedule inputs'!$E27),"◆",""),IF(AND(H$8&gt;='Schedule inputs'!$D27,H$8&lt;='Schedule inputs'!$E27),1,"")))</x:f>
      </x:c>
      <x:c r="I28" s="60" t="str">
        <x:f>IF(OR(NOT(ISNUMBER('Schedule inputs'!$D27)),NOT(ISNUMBER('Schedule inputs'!$E27)),'Schedule inputs'!$E27&lt;'Schedule inputs'!$D27),"",IF('Schedule inputs'!$F27="Gate",IF(AND(I$8='Schedule inputs'!$D27,'Schedule inputs'!$D27='Schedule inputs'!$E27),"◆",""),IF(AND(I$8&gt;='Schedule inputs'!$D27,I$8&lt;='Schedule inputs'!$E27),1,"")))</x:f>
      </x:c>
      <x:c r="J28" s="60" t="str">
        <x:f>IF(OR(NOT(ISNUMBER('Schedule inputs'!$D27)),NOT(ISNUMBER('Schedule inputs'!$E27)),'Schedule inputs'!$E27&lt;'Schedule inputs'!$D27),"",IF('Schedule inputs'!$F27="Gate",IF(AND(J$8='Schedule inputs'!$D27,'Schedule inputs'!$D27='Schedule inputs'!$E27),"◆",""),IF(AND(J$8&gt;='Schedule inputs'!$D27,J$8&lt;='Schedule inputs'!$E27),1,"")))</x:f>
      </x:c>
      <x:c r="K28" s="60" t="str">
        <x:f>IF(OR(NOT(ISNUMBER('Schedule inputs'!$D27)),NOT(ISNUMBER('Schedule inputs'!$E27)),'Schedule inputs'!$E27&lt;'Schedule inputs'!$D27),"",IF('Schedule inputs'!$F27="Gate",IF(AND(K$8='Schedule inputs'!$D27,'Schedule inputs'!$D27='Schedule inputs'!$E27),"◆",""),IF(AND(K$8&gt;='Schedule inputs'!$D27,K$8&lt;='Schedule inputs'!$E27),1,"")))</x:f>
      </x:c>
      <x:c r="L28" s="60" t="str">
        <x:f>IF(OR(NOT(ISNUMBER('Schedule inputs'!$D27)),NOT(ISNUMBER('Schedule inputs'!$E27)),'Schedule inputs'!$E27&lt;'Schedule inputs'!$D27),"",IF('Schedule inputs'!$F27="Gate",IF(AND(L$8='Schedule inputs'!$D27,'Schedule inputs'!$D27='Schedule inputs'!$E27),"◆",""),IF(AND(L$8&gt;='Schedule inputs'!$D27,L$8&lt;='Schedule inputs'!$E27),1,"")))</x:f>
      </x:c>
      <x:c r="M28" s="60" t="str">
        <x:f>IF(OR(NOT(ISNUMBER('Schedule inputs'!$D27)),NOT(ISNUMBER('Schedule inputs'!$E27)),'Schedule inputs'!$E27&lt;'Schedule inputs'!$D27),"",IF('Schedule inputs'!$F27="Gate",IF(AND(M$8='Schedule inputs'!$D27,'Schedule inputs'!$D27='Schedule inputs'!$E27),"◆",""),IF(AND(M$8&gt;='Schedule inputs'!$D27,M$8&lt;='Schedule inputs'!$E27),1,"")))</x:f>
      </x:c>
      <x:c r="N28" s="60" t="str">
        <x:f>IF(OR(NOT(ISNUMBER('Schedule inputs'!$D27)),NOT(ISNUMBER('Schedule inputs'!$E27)),'Schedule inputs'!$E27&lt;'Schedule inputs'!$D27),"",IF('Schedule inputs'!$F27="Gate",IF(AND(N$8='Schedule inputs'!$D27,'Schedule inputs'!$D27='Schedule inputs'!$E27),"◆",""),IF(AND(N$8&gt;='Schedule inputs'!$D27,N$8&lt;='Schedule inputs'!$E27),1,"")))</x:f>
      </x:c>
      <x:c r="O28" s="60" t="str">
        <x:f>IF(OR(NOT(ISNUMBER('Schedule inputs'!$D27)),NOT(ISNUMBER('Schedule inputs'!$E27)),'Schedule inputs'!$E27&lt;'Schedule inputs'!$D27),"",IF('Schedule inputs'!$F27="Gate",IF(AND(O$8='Schedule inputs'!$D27,'Schedule inputs'!$D27='Schedule inputs'!$E27),"◆",""),IF(AND(O$8&gt;='Schedule inputs'!$D27,O$8&lt;='Schedule inputs'!$E27),1,"")))</x:f>
      </x:c>
      <x:c r="P28" s="60" t="str">
        <x:f>IF(OR(NOT(ISNUMBER('Schedule inputs'!$D27)),NOT(ISNUMBER('Schedule inputs'!$E27)),'Schedule inputs'!$E27&lt;'Schedule inputs'!$D27),"",IF('Schedule inputs'!$F27="Gate",IF(AND(P$8='Schedule inputs'!$D27,'Schedule inputs'!$D27='Schedule inputs'!$E27),"◆",""),IF(AND(P$8&gt;='Schedule inputs'!$D27,P$8&lt;='Schedule inputs'!$E27),1,"")))</x:f>
      </x:c>
      <x:c r="Q28" s="60" t="str">
        <x:f>IF(OR(NOT(ISNUMBER('Schedule inputs'!$D27)),NOT(ISNUMBER('Schedule inputs'!$E27)),'Schedule inputs'!$E27&lt;'Schedule inputs'!$D27),"",IF('Schedule inputs'!$F27="Gate",IF(AND(Q$8='Schedule inputs'!$D27,'Schedule inputs'!$D27='Schedule inputs'!$E27),"◆",""),IF(AND(Q$8&gt;='Schedule inputs'!$D27,Q$8&lt;='Schedule inputs'!$E27),1,"")))</x:f>
      </x:c>
      <x:c r="R28" s="60" t="str">
        <x:f>IF(OR(NOT(ISNUMBER('Schedule inputs'!$D27)),NOT(ISNUMBER('Schedule inputs'!$E27)),'Schedule inputs'!$E27&lt;'Schedule inputs'!$D27),"",IF('Schedule inputs'!$F27="Gate",IF(AND(R$8='Schedule inputs'!$D27,'Schedule inputs'!$D27='Schedule inputs'!$E27),"◆",""),IF(AND(R$8&gt;='Schedule inputs'!$D27,R$8&lt;='Schedule inputs'!$E27),1,"")))</x:f>
      </x:c>
      <x:c r="S28" s="60" t="str">
        <x:f>IF(OR(NOT(ISNUMBER('Schedule inputs'!$D27)),NOT(ISNUMBER('Schedule inputs'!$E27)),'Schedule inputs'!$E27&lt;'Schedule inputs'!$D27),"",IF('Schedule inputs'!$F27="Gate",IF(AND(S$8='Schedule inputs'!$D27,'Schedule inputs'!$D27='Schedule inputs'!$E27),"◆",""),IF(AND(S$8&gt;='Schedule inputs'!$D27,S$8&lt;='Schedule inputs'!$E27),1,"")))</x:f>
      </x:c>
      <x:c r="T28" s="60" t="str">
        <x:f>IF(OR(NOT(ISNUMBER('Schedule inputs'!$D27)),NOT(ISNUMBER('Schedule inputs'!$E27)),'Schedule inputs'!$E27&lt;'Schedule inputs'!$D27),"",IF('Schedule inputs'!$F27="Gate",IF(AND(T$8='Schedule inputs'!$D27,'Schedule inputs'!$D27='Schedule inputs'!$E27),"◆",""),IF(AND(T$8&gt;='Schedule inputs'!$D27,T$8&lt;='Schedule inputs'!$E27),1,"")))</x:f>
      </x:c>
      <x:c r="U28" s="60" t="str">
        <x:f>IF(OR(NOT(ISNUMBER('Schedule inputs'!$D27)),NOT(ISNUMBER('Schedule inputs'!$E27)),'Schedule inputs'!$E27&lt;'Schedule inputs'!$D27),"",IF('Schedule inputs'!$F27="Gate",IF(AND(U$8='Schedule inputs'!$D27,'Schedule inputs'!$D27='Schedule inputs'!$E27),"◆",""),IF(AND(U$8&gt;='Schedule inputs'!$D27,U$8&lt;='Schedule inputs'!$E27),1,"")))</x:f>
      </x:c>
      <x:c r="V28" s="60" t="str">
        <x:f>IF(OR(NOT(ISNUMBER('Schedule inputs'!$D27)),NOT(ISNUMBER('Schedule inputs'!$E27)),'Schedule inputs'!$E27&lt;'Schedule inputs'!$D27),"",IF('Schedule inputs'!$F27="Gate",IF(AND(V$8='Schedule inputs'!$D27,'Schedule inputs'!$D27='Schedule inputs'!$E27),"◆",""),IF(AND(V$8&gt;='Schedule inputs'!$D27,V$8&lt;='Schedule inputs'!$E27),1,"")))</x:f>
      </x:c>
      <x:c r="W28" s="60" t="str">
        <x:f>IF(OR(NOT(ISNUMBER('Schedule inputs'!$D27)),NOT(ISNUMBER('Schedule inputs'!$E27)),'Schedule inputs'!$E27&lt;'Schedule inputs'!$D27),"",IF('Schedule inputs'!$F27="Gate",IF(AND(W$8='Schedule inputs'!$D27,'Schedule inputs'!$D27='Schedule inputs'!$E27),"◆",""),IF(AND(W$8&gt;='Schedule inputs'!$D27,W$8&lt;='Schedule inputs'!$E27),1,"")))</x:f>
        <x:v>◆</x:v>
      </x:c>
      <x:c r="X28" s="60" t="str">
        <x:f>IF(OR(NOT(ISNUMBER('Schedule inputs'!$D27)),NOT(ISNUMBER('Schedule inputs'!$E27)),'Schedule inputs'!$E27&lt;'Schedule inputs'!$D27),"",IF('Schedule inputs'!$F27="Gate",IF(AND(X$8='Schedule inputs'!$D27,'Schedule inputs'!$D27='Schedule inputs'!$E27),"◆",""),IF(AND(X$8&gt;='Schedule inputs'!$D27,X$8&lt;='Schedule inputs'!$E27),1,"")))</x:f>
      </x:c>
      <x:c r="Y28" s="60" t="str">
        <x:f>IF(OR(NOT(ISNUMBER('Schedule inputs'!$D27)),NOT(ISNUMBER('Schedule inputs'!$E27)),'Schedule inputs'!$E27&lt;'Schedule inputs'!$D27),"",IF('Schedule inputs'!$F27="Gate",IF(AND(Y$8='Schedule inputs'!$D27,'Schedule inputs'!$D27='Schedule inputs'!$E27),"◆",""),IF(AND(Y$8&gt;='Schedule inputs'!$D27,Y$8&lt;='Schedule inputs'!$E27),1,"")))</x:f>
      </x:c>
      <x:c r="Z28" s="60" t="str">
        <x:f>IF(OR(NOT(ISNUMBER('Schedule inputs'!$D27)),NOT(ISNUMBER('Schedule inputs'!$E27)),'Schedule inputs'!$E27&lt;'Schedule inputs'!$D27),"",IF('Schedule inputs'!$F27="Gate",IF(AND(Z$8='Schedule inputs'!$D27,'Schedule inputs'!$D27='Schedule inputs'!$E27),"◆",""),IF(AND(Z$8&gt;='Schedule inputs'!$D27,Z$8&lt;='Schedule inputs'!$E27),1,"")))</x:f>
      </x:c>
      <x:c r="AA28" s="63" t="str">
        <x:f>IF(OR(NOT(ISNUMBER('Schedule inputs'!$D27)),NOT(ISNUMBER('Schedule inputs'!$E27)),'Schedule inputs'!$E27&lt;'Schedule inputs'!$D27),"",IF('Schedule inputs'!$F27="Gate",IF(AND(AA$8='Schedule inputs'!$D27,'Schedule inputs'!$D27='Schedule inputs'!$E27),"◆",""),IF(AND(AA$8&gt;='Schedule inputs'!$D27,AA$8&lt;='Schedule inputs'!$E27),1,"")))</x:f>
      </x:c>
      <x:c r="AB28" s="60" t="str">
        <x:f>IF(OR(NOT(ISNUMBER('Schedule inputs'!$D27)),NOT(ISNUMBER('Schedule inputs'!$E27)),'Schedule inputs'!$E27&lt;'Schedule inputs'!$D27),"",IF('Schedule inputs'!$F27="Gate",IF(AND(AB$8='Schedule inputs'!$D27,'Schedule inputs'!$D27='Schedule inputs'!$E27),"◆",""),IF(AND(AB$8&gt;='Schedule inputs'!$D27,AB$8&lt;='Schedule inputs'!$E27),1,"")))</x:f>
      </x:c>
      <x:c r="AC28" s="60" t="str">
        <x:f>IF(OR(NOT(ISNUMBER('Schedule inputs'!$D27)),NOT(ISNUMBER('Schedule inputs'!$E27)),'Schedule inputs'!$E27&lt;'Schedule inputs'!$D27),"",IF('Schedule inputs'!$F27="Gate",IF(AND(AC$8='Schedule inputs'!$D27,'Schedule inputs'!$D27='Schedule inputs'!$E27),"◆",""),IF(AND(AC$8&gt;='Schedule inputs'!$D27,AC$8&lt;='Schedule inputs'!$E27),1,"")))</x:f>
      </x:c>
      <x:c r="AD28" s="60" t="str">
        <x:f>IF(OR(NOT(ISNUMBER('Schedule inputs'!$D27)),NOT(ISNUMBER('Schedule inputs'!$E27)),'Schedule inputs'!$E27&lt;'Schedule inputs'!$D27),"",IF('Schedule inputs'!$F27="Gate",IF(AND(AD$8='Schedule inputs'!$D27,'Schedule inputs'!$D27='Schedule inputs'!$E27),"◆",""),IF(AND(AD$8&gt;='Schedule inputs'!$D27,AD$8&lt;='Schedule inputs'!$E27),1,"")))</x:f>
      </x:c>
      <x:c r="AE28" s="60" t="str">
        <x:f>IF(OR(NOT(ISNUMBER('Schedule inputs'!$D27)),NOT(ISNUMBER('Schedule inputs'!$E27)),'Schedule inputs'!$E27&lt;'Schedule inputs'!$D27),"",IF('Schedule inputs'!$F27="Gate",IF(AND(AE$8='Schedule inputs'!$D27,'Schedule inputs'!$D27='Schedule inputs'!$E27),"◆",""),IF(AND(AE$8&gt;='Schedule inputs'!$D27,AE$8&lt;='Schedule inputs'!$E27),1,"")))</x:f>
      </x:c>
      <x:c r="AF28" s="60" t="str">
        <x:f>IF(OR(NOT(ISNUMBER('Schedule inputs'!$D27)),NOT(ISNUMBER('Schedule inputs'!$E27)),'Schedule inputs'!$E27&lt;'Schedule inputs'!$D27),"",IF('Schedule inputs'!$F27="Gate",IF(AND(AF$8='Schedule inputs'!$D27,'Schedule inputs'!$D27='Schedule inputs'!$E27),"◆",""),IF(AND(AF$8&gt;='Schedule inputs'!$D27,AF$8&lt;='Schedule inputs'!$E27),1,"")))</x:f>
      </x:c>
      <x:c r="AG28" s="60" t="str">
        <x:f>IF(OR(NOT(ISNUMBER('Schedule inputs'!$D27)),NOT(ISNUMBER('Schedule inputs'!$E27)),'Schedule inputs'!$E27&lt;'Schedule inputs'!$D27),"",IF('Schedule inputs'!$F27="Gate",IF(AND(AG$8='Schedule inputs'!$D27,'Schedule inputs'!$D27='Schedule inputs'!$E27),"◆",""),IF(AND(AG$8&gt;='Schedule inputs'!$D27,AG$8&lt;='Schedule inputs'!$E27),1,"")))</x:f>
      </x:c>
      <x:c r="AH28" s="60" t="str">
        <x:f>IF(OR(NOT(ISNUMBER('Schedule inputs'!$D27)),NOT(ISNUMBER('Schedule inputs'!$E27)),'Schedule inputs'!$E27&lt;'Schedule inputs'!$D27),"",IF('Schedule inputs'!$F27="Gate",IF(AND(AH$8='Schedule inputs'!$D27,'Schedule inputs'!$D27='Schedule inputs'!$E27),"◆",""),IF(AND(AH$8&gt;='Schedule inputs'!$D27,AH$8&lt;='Schedule inputs'!$E27),1,"")))</x:f>
      </x:c>
      <x:c r="AI28" s="60" t="str">
        <x:f>IF(OR(NOT(ISNUMBER('Schedule inputs'!$D27)),NOT(ISNUMBER('Schedule inputs'!$E27)),'Schedule inputs'!$E27&lt;'Schedule inputs'!$D27),"",IF('Schedule inputs'!$F27="Gate",IF(AND(AI$8='Schedule inputs'!$D27,'Schedule inputs'!$D27='Schedule inputs'!$E27),"◆",""),IF(AND(AI$8&gt;='Schedule inputs'!$D27,AI$8&lt;='Schedule inputs'!$E27),1,"")))</x:f>
      </x:c>
    </x:row>
    <x:row r="29" ht="24" customHeight="1">
      <x:c r="A29" s="54" t="n">
        <x:f>'Schedule inputs'!A28</x:f>
        <x:v>21</x:v>
      </x:c>
      <x:c r="B29" s="54" t="str">
        <x:f>'Schedule inputs'!B28</x:f>
        <x:v>Buffer stock, temporary capacity and customers</x:v>
      </x:c>
      <x:c r="C29" s="59" t="str">
        <x:f>IF(OR(NOT(ISNUMBER('Schedule inputs'!$D28)),NOT(ISNUMBER('Schedule inputs'!$E28)),'Schedule inputs'!$E28&lt;'Schedule inputs'!$D28),"",IF('Schedule inputs'!$F28="Gate",IF(AND(C$8='Schedule inputs'!$D28,'Schedule inputs'!$D28='Schedule inputs'!$E28),"◆",""),IF(AND(C$8&gt;='Schedule inputs'!$D28,C$8&lt;='Schedule inputs'!$E28),1,"")))</x:f>
      </x:c>
      <x:c r="D29" s="59" t="str">
        <x:f>IF(OR(NOT(ISNUMBER('Schedule inputs'!$D28)),NOT(ISNUMBER('Schedule inputs'!$E28)),'Schedule inputs'!$E28&lt;'Schedule inputs'!$D28),"",IF('Schedule inputs'!$F28="Gate",IF(AND(D$8='Schedule inputs'!$D28,'Schedule inputs'!$D28='Schedule inputs'!$E28),"◆",""),IF(AND(D$8&gt;='Schedule inputs'!$D28,D$8&lt;='Schedule inputs'!$E28),1,"")))</x:f>
      </x:c>
      <x:c r="E29" s="59" t="str">
        <x:f>IF(OR(NOT(ISNUMBER('Schedule inputs'!$D28)),NOT(ISNUMBER('Schedule inputs'!$E28)),'Schedule inputs'!$E28&lt;'Schedule inputs'!$D28),"",IF('Schedule inputs'!$F28="Gate",IF(AND(E$8='Schedule inputs'!$D28,'Schedule inputs'!$D28='Schedule inputs'!$E28),"◆",""),IF(AND(E$8&gt;='Schedule inputs'!$D28,E$8&lt;='Schedule inputs'!$E28),1,"")))</x:f>
      </x:c>
      <x:c r="F29" s="59" t="str">
        <x:f>IF(OR(NOT(ISNUMBER('Schedule inputs'!$D28)),NOT(ISNUMBER('Schedule inputs'!$E28)),'Schedule inputs'!$E28&lt;'Schedule inputs'!$D28),"",IF('Schedule inputs'!$F28="Gate",IF(AND(F$8='Schedule inputs'!$D28,'Schedule inputs'!$D28='Schedule inputs'!$E28),"◆",""),IF(AND(F$8&gt;='Schedule inputs'!$D28,F$8&lt;='Schedule inputs'!$E28),1,"")))</x:f>
      </x:c>
      <x:c r="G29" s="59" t="str">
        <x:f>IF(OR(NOT(ISNUMBER('Schedule inputs'!$D28)),NOT(ISNUMBER('Schedule inputs'!$E28)),'Schedule inputs'!$E28&lt;'Schedule inputs'!$D28),"",IF('Schedule inputs'!$F28="Gate",IF(AND(G$8='Schedule inputs'!$D28,'Schedule inputs'!$D28='Schedule inputs'!$E28),"◆",""),IF(AND(G$8&gt;='Schedule inputs'!$D28,G$8&lt;='Schedule inputs'!$E28),1,"")))</x:f>
      </x:c>
      <x:c r="H29" s="59" t="str">
        <x:f>IF(OR(NOT(ISNUMBER('Schedule inputs'!$D28)),NOT(ISNUMBER('Schedule inputs'!$E28)),'Schedule inputs'!$E28&lt;'Schedule inputs'!$D28),"",IF('Schedule inputs'!$F28="Gate",IF(AND(H$8='Schedule inputs'!$D28,'Schedule inputs'!$D28='Schedule inputs'!$E28),"◆",""),IF(AND(H$8&gt;='Schedule inputs'!$D28,H$8&lt;='Schedule inputs'!$E28),1,"")))</x:f>
      </x:c>
      <x:c r="I29" s="59" t="str">
        <x:f>IF(OR(NOT(ISNUMBER('Schedule inputs'!$D28)),NOT(ISNUMBER('Schedule inputs'!$E28)),'Schedule inputs'!$E28&lt;'Schedule inputs'!$D28),"",IF('Schedule inputs'!$F28="Gate",IF(AND(I$8='Schedule inputs'!$D28,'Schedule inputs'!$D28='Schedule inputs'!$E28),"◆",""),IF(AND(I$8&gt;='Schedule inputs'!$D28,I$8&lt;='Schedule inputs'!$E28),1,"")))</x:f>
      </x:c>
      <x:c r="J29" s="59" t="str">
        <x:f>IF(OR(NOT(ISNUMBER('Schedule inputs'!$D28)),NOT(ISNUMBER('Schedule inputs'!$E28)),'Schedule inputs'!$E28&lt;'Schedule inputs'!$D28),"",IF('Schedule inputs'!$F28="Gate",IF(AND(J$8='Schedule inputs'!$D28,'Schedule inputs'!$D28='Schedule inputs'!$E28),"◆",""),IF(AND(J$8&gt;='Schedule inputs'!$D28,J$8&lt;='Schedule inputs'!$E28),1,"")))</x:f>
      </x:c>
      <x:c r="K29" s="59" t="str">
        <x:f>IF(OR(NOT(ISNUMBER('Schedule inputs'!$D28)),NOT(ISNUMBER('Schedule inputs'!$E28)),'Schedule inputs'!$E28&lt;'Schedule inputs'!$D28),"",IF('Schedule inputs'!$F28="Gate",IF(AND(K$8='Schedule inputs'!$D28,'Schedule inputs'!$D28='Schedule inputs'!$E28),"◆",""),IF(AND(K$8&gt;='Schedule inputs'!$D28,K$8&lt;='Schedule inputs'!$E28),1,"")))</x:f>
      </x:c>
      <x:c r="L29" s="59" t="str">
        <x:f>IF(OR(NOT(ISNUMBER('Schedule inputs'!$D28)),NOT(ISNUMBER('Schedule inputs'!$E28)),'Schedule inputs'!$E28&lt;'Schedule inputs'!$D28),"",IF('Schedule inputs'!$F28="Gate",IF(AND(L$8='Schedule inputs'!$D28,'Schedule inputs'!$D28='Schedule inputs'!$E28),"◆",""),IF(AND(L$8&gt;='Schedule inputs'!$D28,L$8&lt;='Schedule inputs'!$E28),1,"")))</x:f>
      </x:c>
      <x:c r="M29" s="59" t="str">
        <x:f>IF(OR(NOT(ISNUMBER('Schedule inputs'!$D28)),NOT(ISNUMBER('Schedule inputs'!$E28)),'Schedule inputs'!$E28&lt;'Schedule inputs'!$D28),"",IF('Schedule inputs'!$F28="Gate",IF(AND(M$8='Schedule inputs'!$D28,'Schedule inputs'!$D28='Schedule inputs'!$E28),"◆",""),IF(AND(M$8&gt;='Schedule inputs'!$D28,M$8&lt;='Schedule inputs'!$E28),1,"")))</x:f>
      </x:c>
      <x:c r="N29" s="59" t="str">
        <x:f>IF(OR(NOT(ISNUMBER('Schedule inputs'!$D28)),NOT(ISNUMBER('Schedule inputs'!$E28)),'Schedule inputs'!$E28&lt;'Schedule inputs'!$D28),"",IF('Schedule inputs'!$F28="Gate",IF(AND(N$8='Schedule inputs'!$D28,'Schedule inputs'!$D28='Schedule inputs'!$E28),"◆",""),IF(AND(N$8&gt;='Schedule inputs'!$D28,N$8&lt;='Schedule inputs'!$E28),1,"")))</x:f>
      </x:c>
      <x:c r="O29" s="59" t="str">
        <x:f>IF(OR(NOT(ISNUMBER('Schedule inputs'!$D28)),NOT(ISNUMBER('Schedule inputs'!$E28)),'Schedule inputs'!$E28&lt;'Schedule inputs'!$D28),"",IF('Schedule inputs'!$F28="Gate",IF(AND(O$8='Schedule inputs'!$D28,'Schedule inputs'!$D28='Schedule inputs'!$E28),"◆",""),IF(AND(O$8&gt;='Schedule inputs'!$D28,O$8&lt;='Schedule inputs'!$E28),1,"")))</x:f>
      </x:c>
      <x:c r="P29" s="59" t="str">
        <x:f>IF(OR(NOT(ISNUMBER('Schedule inputs'!$D28)),NOT(ISNUMBER('Schedule inputs'!$E28)),'Schedule inputs'!$E28&lt;'Schedule inputs'!$D28),"",IF('Schedule inputs'!$F28="Gate",IF(AND(P$8='Schedule inputs'!$D28,'Schedule inputs'!$D28='Schedule inputs'!$E28),"◆",""),IF(AND(P$8&gt;='Schedule inputs'!$D28,P$8&lt;='Schedule inputs'!$E28),1,"")))</x:f>
      </x:c>
      <x:c r="Q29" s="59" t="str">
        <x:f>IF(OR(NOT(ISNUMBER('Schedule inputs'!$D28)),NOT(ISNUMBER('Schedule inputs'!$E28)),'Schedule inputs'!$E28&lt;'Schedule inputs'!$D28),"",IF('Schedule inputs'!$F28="Gate",IF(AND(Q$8='Schedule inputs'!$D28,'Schedule inputs'!$D28='Schedule inputs'!$E28),"◆",""),IF(AND(Q$8&gt;='Schedule inputs'!$D28,Q$8&lt;='Schedule inputs'!$E28),1,"")))</x:f>
      </x:c>
      <x:c r="R29" s="59" t="str">
        <x:f>IF(OR(NOT(ISNUMBER('Schedule inputs'!$D28)),NOT(ISNUMBER('Schedule inputs'!$E28)),'Schedule inputs'!$E28&lt;'Schedule inputs'!$D28),"",IF('Schedule inputs'!$F28="Gate",IF(AND(R$8='Schedule inputs'!$D28,'Schedule inputs'!$D28='Schedule inputs'!$E28),"◆",""),IF(AND(R$8&gt;='Schedule inputs'!$D28,R$8&lt;='Schedule inputs'!$E28),1,"")))</x:f>
      </x:c>
      <x:c r="S29" s="59" t="str">
        <x:f>IF(OR(NOT(ISNUMBER('Schedule inputs'!$D28)),NOT(ISNUMBER('Schedule inputs'!$E28)),'Schedule inputs'!$E28&lt;'Schedule inputs'!$D28),"",IF('Schedule inputs'!$F28="Gate",IF(AND(S$8='Schedule inputs'!$D28,'Schedule inputs'!$D28='Schedule inputs'!$E28),"◆",""),IF(AND(S$8&gt;='Schedule inputs'!$D28,S$8&lt;='Schedule inputs'!$E28),1,"")))</x:f>
      </x:c>
      <x:c r="T29" s="59" t="n">
        <x:f>IF(OR(NOT(ISNUMBER('Schedule inputs'!$D28)),NOT(ISNUMBER('Schedule inputs'!$E28)),'Schedule inputs'!$E28&lt;'Schedule inputs'!$D28),"",IF('Schedule inputs'!$F28="Gate",IF(AND(T$8='Schedule inputs'!$D28,'Schedule inputs'!$D28='Schedule inputs'!$E28),"◆",""),IF(AND(T$8&gt;='Schedule inputs'!$D28,T$8&lt;='Schedule inputs'!$E28),1,"")))</x:f>
        <x:v>1</x:v>
      </x:c>
      <x:c r="U29" s="59" t="n">
        <x:f>IF(OR(NOT(ISNUMBER('Schedule inputs'!$D28)),NOT(ISNUMBER('Schedule inputs'!$E28)),'Schedule inputs'!$E28&lt;'Schedule inputs'!$D28),"",IF('Schedule inputs'!$F28="Gate",IF(AND(U$8='Schedule inputs'!$D28,'Schedule inputs'!$D28='Schedule inputs'!$E28),"◆",""),IF(AND(U$8&gt;='Schedule inputs'!$D28,U$8&lt;='Schedule inputs'!$E28),1,"")))</x:f>
        <x:v>1</x:v>
      </x:c>
      <x:c r="V29" s="59" t="n">
        <x:f>IF(OR(NOT(ISNUMBER('Schedule inputs'!$D28)),NOT(ISNUMBER('Schedule inputs'!$E28)),'Schedule inputs'!$E28&lt;'Schedule inputs'!$D28),"",IF('Schedule inputs'!$F28="Gate",IF(AND(V$8='Schedule inputs'!$D28,'Schedule inputs'!$D28='Schedule inputs'!$E28),"◆",""),IF(AND(V$8&gt;='Schedule inputs'!$D28,V$8&lt;='Schedule inputs'!$E28),1,"")))</x:f>
        <x:v>1</x:v>
      </x:c>
      <x:c r="W29" s="59" t="n">
        <x:f>IF(OR(NOT(ISNUMBER('Schedule inputs'!$D28)),NOT(ISNUMBER('Schedule inputs'!$E28)),'Schedule inputs'!$E28&lt;'Schedule inputs'!$D28),"",IF('Schedule inputs'!$F28="Gate",IF(AND(W$8='Schedule inputs'!$D28,'Schedule inputs'!$D28='Schedule inputs'!$E28),"◆",""),IF(AND(W$8&gt;='Schedule inputs'!$D28,W$8&lt;='Schedule inputs'!$E28),1,"")))</x:f>
        <x:v>1</x:v>
      </x:c>
      <x:c r="X29" s="59" t="n">
        <x:f>IF(OR(NOT(ISNUMBER('Schedule inputs'!$D28)),NOT(ISNUMBER('Schedule inputs'!$E28)),'Schedule inputs'!$E28&lt;'Schedule inputs'!$D28),"",IF('Schedule inputs'!$F28="Gate",IF(AND(X$8='Schedule inputs'!$D28,'Schedule inputs'!$D28='Schedule inputs'!$E28),"◆",""),IF(AND(X$8&gt;='Schedule inputs'!$D28,X$8&lt;='Schedule inputs'!$E28),1,"")))</x:f>
        <x:v>1</x:v>
      </x:c>
      <x:c r="Y29" s="59" t="n">
        <x:f>IF(OR(NOT(ISNUMBER('Schedule inputs'!$D28)),NOT(ISNUMBER('Schedule inputs'!$E28)),'Schedule inputs'!$E28&lt;'Schedule inputs'!$D28),"",IF('Schedule inputs'!$F28="Gate",IF(AND(Y$8='Schedule inputs'!$D28,'Schedule inputs'!$D28='Schedule inputs'!$E28),"◆",""),IF(AND(Y$8&gt;='Schedule inputs'!$D28,Y$8&lt;='Schedule inputs'!$E28),1,"")))</x:f>
        <x:v>1</x:v>
      </x:c>
      <x:c r="Z29" s="59" t="n">
        <x:f>IF(OR(NOT(ISNUMBER('Schedule inputs'!$D28)),NOT(ISNUMBER('Schedule inputs'!$E28)),'Schedule inputs'!$E28&lt;'Schedule inputs'!$D28),"",IF('Schedule inputs'!$F28="Gate",IF(AND(Z$8='Schedule inputs'!$D28,'Schedule inputs'!$D28='Schedule inputs'!$E28),"◆",""),IF(AND(Z$8&gt;='Schedule inputs'!$D28,Z$8&lt;='Schedule inputs'!$E28),1,"")))</x:f>
        <x:v>1</x:v>
      </x:c>
      <x:c r="AA29" s="62" t="str">
        <x:f>IF(OR(NOT(ISNUMBER('Schedule inputs'!$D28)),NOT(ISNUMBER('Schedule inputs'!$E28)),'Schedule inputs'!$E28&lt;'Schedule inputs'!$D28),"",IF('Schedule inputs'!$F28="Gate",IF(AND(AA$8='Schedule inputs'!$D28,'Schedule inputs'!$D28='Schedule inputs'!$E28),"◆",""),IF(AND(AA$8&gt;='Schedule inputs'!$D28,AA$8&lt;='Schedule inputs'!$E28),1,"")))</x:f>
      </x:c>
      <x:c r="AB29" s="59" t="str">
        <x:f>IF(OR(NOT(ISNUMBER('Schedule inputs'!$D28)),NOT(ISNUMBER('Schedule inputs'!$E28)),'Schedule inputs'!$E28&lt;'Schedule inputs'!$D28),"",IF('Schedule inputs'!$F28="Gate",IF(AND(AB$8='Schedule inputs'!$D28,'Schedule inputs'!$D28='Schedule inputs'!$E28),"◆",""),IF(AND(AB$8&gt;='Schedule inputs'!$D28,AB$8&lt;='Schedule inputs'!$E28),1,"")))</x:f>
      </x:c>
      <x:c r="AC29" s="59" t="str">
        <x:f>IF(OR(NOT(ISNUMBER('Schedule inputs'!$D28)),NOT(ISNUMBER('Schedule inputs'!$E28)),'Schedule inputs'!$E28&lt;'Schedule inputs'!$D28),"",IF('Schedule inputs'!$F28="Gate",IF(AND(AC$8='Schedule inputs'!$D28,'Schedule inputs'!$D28='Schedule inputs'!$E28),"◆",""),IF(AND(AC$8&gt;='Schedule inputs'!$D28,AC$8&lt;='Schedule inputs'!$E28),1,"")))</x:f>
      </x:c>
      <x:c r="AD29" s="59" t="str">
        <x:f>IF(OR(NOT(ISNUMBER('Schedule inputs'!$D28)),NOT(ISNUMBER('Schedule inputs'!$E28)),'Schedule inputs'!$E28&lt;'Schedule inputs'!$D28),"",IF('Schedule inputs'!$F28="Gate",IF(AND(AD$8='Schedule inputs'!$D28,'Schedule inputs'!$D28='Schedule inputs'!$E28),"◆",""),IF(AND(AD$8&gt;='Schedule inputs'!$D28,AD$8&lt;='Schedule inputs'!$E28),1,"")))</x:f>
      </x:c>
      <x:c r="AE29" s="59" t="str">
        <x:f>IF(OR(NOT(ISNUMBER('Schedule inputs'!$D28)),NOT(ISNUMBER('Schedule inputs'!$E28)),'Schedule inputs'!$E28&lt;'Schedule inputs'!$D28),"",IF('Schedule inputs'!$F28="Gate",IF(AND(AE$8='Schedule inputs'!$D28,'Schedule inputs'!$D28='Schedule inputs'!$E28),"◆",""),IF(AND(AE$8&gt;='Schedule inputs'!$D28,AE$8&lt;='Schedule inputs'!$E28),1,"")))</x:f>
      </x:c>
      <x:c r="AF29" s="59" t="str">
        <x:f>IF(OR(NOT(ISNUMBER('Schedule inputs'!$D28)),NOT(ISNUMBER('Schedule inputs'!$E28)),'Schedule inputs'!$E28&lt;'Schedule inputs'!$D28),"",IF('Schedule inputs'!$F28="Gate",IF(AND(AF$8='Schedule inputs'!$D28,'Schedule inputs'!$D28='Schedule inputs'!$E28),"◆",""),IF(AND(AF$8&gt;='Schedule inputs'!$D28,AF$8&lt;='Schedule inputs'!$E28),1,"")))</x:f>
      </x:c>
      <x:c r="AG29" s="59" t="str">
        <x:f>IF(OR(NOT(ISNUMBER('Schedule inputs'!$D28)),NOT(ISNUMBER('Schedule inputs'!$E28)),'Schedule inputs'!$E28&lt;'Schedule inputs'!$D28),"",IF('Schedule inputs'!$F28="Gate",IF(AND(AG$8='Schedule inputs'!$D28,'Schedule inputs'!$D28='Schedule inputs'!$E28),"◆",""),IF(AND(AG$8&gt;='Schedule inputs'!$D28,AG$8&lt;='Schedule inputs'!$E28),1,"")))</x:f>
      </x:c>
      <x:c r="AH29" s="59" t="str">
        <x:f>IF(OR(NOT(ISNUMBER('Schedule inputs'!$D28)),NOT(ISNUMBER('Schedule inputs'!$E28)),'Schedule inputs'!$E28&lt;'Schedule inputs'!$D28),"",IF('Schedule inputs'!$F28="Gate",IF(AND(AH$8='Schedule inputs'!$D28,'Schedule inputs'!$D28='Schedule inputs'!$E28),"◆",""),IF(AND(AH$8&gt;='Schedule inputs'!$D28,AH$8&lt;='Schedule inputs'!$E28),1,"")))</x:f>
      </x:c>
      <x:c r="AI29" s="59" t="str">
        <x:f>IF(OR(NOT(ISNUMBER('Schedule inputs'!$D28)),NOT(ISNUMBER('Schedule inputs'!$E28)),'Schedule inputs'!$E28&lt;'Schedule inputs'!$D28),"",IF('Schedule inputs'!$F28="Gate",IF(AND(AI$8='Schedule inputs'!$D28,'Schedule inputs'!$D28='Schedule inputs'!$E28),"◆",""),IF(AND(AI$8&gt;='Schedule inputs'!$D28,AI$8&lt;='Schedule inputs'!$E28),1,"")))</x:f>
      </x:c>
    </x:row>
    <x:row r="30" ht="24" customHeight="1">
      <x:c r="A30" s="56" t="n">
        <x:f>'Schedule inputs'!A29</x:f>
        <x:v>22</x:v>
      </x:c>
      <x:c r="B30" s="56" t="str">
        <x:f>'Schedule inputs'!B29</x:f>
        <x:v>Wave A - stock and noncritical equipment</x:v>
      </x:c>
      <x:c r="C30" s="60" t="str">
        <x:f>IF(OR(NOT(ISNUMBER('Schedule inputs'!$D29)),NOT(ISNUMBER('Schedule inputs'!$E29)),'Schedule inputs'!$E29&lt;'Schedule inputs'!$D29),"",IF('Schedule inputs'!$F29="Gate",IF(AND(C$8='Schedule inputs'!$D29,'Schedule inputs'!$D29='Schedule inputs'!$E29),"◆",""),IF(AND(C$8&gt;='Schedule inputs'!$D29,C$8&lt;='Schedule inputs'!$E29),1,"")))</x:f>
      </x:c>
      <x:c r="D30" s="60" t="str">
        <x:f>IF(OR(NOT(ISNUMBER('Schedule inputs'!$D29)),NOT(ISNUMBER('Schedule inputs'!$E29)),'Schedule inputs'!$E29&lt;'Schedule inputs'!$D29),"",IF('Schedule inputs'!$F29="Gate",IF(AND(D$8='Schedule inputs'!$D29,'Schedule inputs'!$D29='Schedule inputs'!$E29),"◆",""),IF(AND(D$8&gt;='Schedule inputs'!$D29,D$8&lt;='Schedule inputs'!$E29),1,"")))</x:f>
      </x:c>
      <x:c r="E30" s="60" t="str">
        <x:f>IF(OR(NOT(ISNUMBER('Schedule inputs'!$D29)),NOT(ISNUMBER('Schedule inputs'!$E29)),'Schedule inputs'!$E29&lt;'Schedule inputs'!$D29),"",IF('Schedule inputs'!$F29="Gate",IF(AND(E$8='Schedule inputs'!$D29,'Schedule inputs'!$D29='Schedule inputs'!$E29),"◆",""),IF(AND(E$8&gt;='Schedule inputs'!$D29,E$8&lt;='Schedule inputs'!$E29),1,"")))</x:f>
      </x:c>
      <x:c r="F30" s="60" t="str">
        <x:f>IF(OR(NOT(ISNUMBER('Schedule inputs'!$D29)),NOT(ISNUMBER('Schedule inputs'!$E29)),'Schedule inputs'!$E29&lt;'Schedule inputs'!$D29),"",IF('Schedule inputs'!$F29="Gate",IF(AND(F$8='Schedule inputs'!$D29,'Schedule inputs'!$D29='Schedule inputs'!$E29),"◆",""),IF(AND(F$8&gt;='Schedule inputs'!$D29,F$8&lt;='Schedule inputs'!$E29),1,"")))</x:f>
      </x:c>
      <x:c r="G30" s="60" t="str">
        <x:f>IF(OR(NOT(ISNUMBER('Schedule inputs'!$D29)),NOT(ISNUMBER('Schedule inputs'!$E29)),'Schedule inputs'!$E29&lt;'Schedule inputs'!$D29),"",IF('Schedule inputs'!$F29="Gate",IF(AND(G$8='Schedule inputs'!$D29,'Schedule inputs'!$D29='Schedule inputs'!$E29),"◆",""),IF(AND(G$8&gt;='Schedule inputs'!$D29,G$8&lt;='Schedule inputs'!$E29),1,"")))</x:f>
      </x:c>
      <x:c r="H30" s="60" t="str">
        <x:f>IF(OR(NOT(ISNUMBER('Schedule inputs'!$D29)),NOT(ISNUMBER('Schedule inputs'!$E29)),'Schedule inputs'!$E29&lt;'Schedule inputs'!$D29),"",IF('Schedule inputs'!$F29="Gate",IF(AND(H$8='Schedule inputs'!$D29,'Schedule inputs'!$D29='Schedule inputs'!$E29),"◆",""),IF(AND(H$8&gt;='Schedule inputs'!$D29,H$8&lt;='Schedule inputs'!$E29),1,"")))</x:f>
      </x:c>
      <x:c r="I30" s="60" t="str">
        <x:f>IF(OR(NOT(ISNUMBER('Schedule inputs'!$D29)),NOT(ISNUMBER('Schedule inputs'!$E29)),'Schedule inputs'!$E29&lt;'Schedule inputs'!$D29),"",IF('Schedule inputs'!$F29="Gate",IF(AND(I$8='Schedule inputs'!$D29,'Schedule inputs'!$D29='Schedule inputs'!$E29),"◆",""),IF(AND(I$8&gt;='Schedule inputs'!$D29,I$8&lt;='Schedule inputs'!$E29),1,"")))</x:f>
      </x:c>
      <x:c r="J30" s="60" t="str">
        <x:f>IF(OR(NOT(ISNUMBER('Schedule inputs'!$D29)),NOT(ISNUMBER('Schedule inputs'!$E29)),'Schedule inputs'!$E29&lt;'Schedule inputs'!$D29),"",IF('Schedule inputs'!$F29="Gate",IF(AND(J$8='Schedule inputs'!$D29,'Schedule inputs'!$D29='Schedule inputs'!$E29),"◆",""),IF(AND(J$8&gt;='Schedule inputs'!$D29,J$8&lt;='Schedule inputs'!$E29),1,"")))</x:f>
      </x:c>
      <x:c r="K30" s="60" t="str">
        <x:f>IF(OR(NOT(ISNUMBER('Schedule inputs'!$D29)),NOT(ISNUMBER('Schedule inputs'!$E29)),'Schedule inputs'!$E29&lt;'Schedule inputs'!$D29),"",IF('Schedule inputs'!$F29="Gate",IF(AND(K$8='Schedule inputs'!$D29,'Schedule inputs'!$D29='Schedule inputs'!$E29),"◆",""),IF(AND(K$8&gt;='Schedule inputs'!$D29,K$8&lt;='Schedule inputs'!$E29),1,"")))</x:f>
      </x:c>
      <x:c r="L30" s="60" t="str">
        <x:f>IF(OR(NOT(ISNUMBER('Schedule inputs'!$D29)),NOT(ISNUMBER('Schedule inputs'!$E29)),'Schedule inputs'!$E29&lt;'Schedule inputs'!$D29),"",IF('Schedule inputs'!$F29="Gate",IF(AND(L$8='Schedule inputs'!$D29,'Schedule inputs'!$D29='Schedule inputs'!$E29),"◆",""),IF(AND(L$8&gt;='Schedule inputs'!$D29,L$8&lt;='Schedule inputs'!$E29),1,"")))</x:f>
      </x:c>
      <x:c r="M30" s="60" t="str">
        <x:f>IF(OR(NOT(ISNUMBER('Schedule inputs'!$D29)),NOT(ISNUMBER('Schedule inputs'!$E29)),'Schedule inputs'!$E29&lt;'Schedule inputs'!$D29),"",IF('Schedule inputs'!$F29="Gate",IF(AND(M$8='Schedule inputs'!$D29,'Schedule inputs'!$D29='Schedule inputs'!$E29),"◆",""),IF(AND(M$8&gt;='Schedule inputs'!$D29,M$8&lt;='Schedule inputs'!$E29),1,"")))</x:f>
      </x:c>
      <x:c r="N30" s="60" t="str">
        <x:f>IF(OR(NOT(ISNUMBER('Schedule inputs'!$D29)),NOT(ISNUMBER('Schedule inputs'!$E29)),'Schedule inputs'!$E29&lt;'Schedule inputs'!$D29),"",IF('Schedule inputs'!$F29="Gate",IF(AND(N$8='Schedule inputs'!$D29,'Schedule inputs'!$D29='Schedule inputs'!$E29),"◆",""),IF(AND(N$8&gt;='Schedule inputs'!$D29,N$8&lt;='Schedule inputs'!$E29),1,"")))</x:f>
      </x:c>
      <x:c r="O30" s="60" t="str">
        <x:f>IF(OR(NOT(ISNUMBER('Schedule inputs'!$D29)),NOT(ISNUMBER('Schedule inputs'!$E29)),'Schedule inputs'!$E29&lt;'Schedule inputs'!$D29),"",IF('Schedule inputs'!$F29="Gate",IF(AND(O$8='Schedule inputs'!$D29,'Schedule inputs'!$D29='Schedule inputs'!$E29),"◆",""),IF(AND(O$8&gt;='Schedule inputs'!$D29,O$8&lt;='Schedule inputs'!$E29),1,"")))</x:f>
      </x:c>
      <x:c r="P30" s="60" t="str">
        <x:f>IF(OR(NOT(ISNUMBER('Schedule inputs'!$D29)),NOT(ISNUMBER('Schedule inputs'!$E29)),'Schedule inputs'!$E29&lt;'Schedule inputs'!$D29),"",IF('Schedule inputs'!$F29="Gate",IF(AND(P$8='Schedule inputs'!$D29,'Schedule inputs'!$D29='Schedule inputs'!$E29),"◆",""),IF(AND(P$8&gt;='Schedule inputs'!$D29,P$8&lt;='Schedule inputs'!$E29),1,"")))</x:f>
      </x:c>
      <x:c r="Q30" s="60" t="str">
        <x:f>IF(OR(NOT(ISNUMBER('Schedule inputs'!$D29)),NOT(ISNUMBER('Schedule inputs'!$E29)),'Schedule inputs'!$E29&lt;'Schedule inputs'!$D29),"",IF('Schedule inputs'!$F29="Gate",IF(AND(Q$8='Schedule inputs'!$D29,'Schedule inputs'!$D29='Schedule inputs'!$E29),"◆",""),IF(AND(Q$8&gt;='Schedule inputs'!$D29,Q$8&lt;='Schedule inputs'!$E29),1,"")))</x:f>
      </x:c>
      <x:c r="R30" s="60" t="str">
        <x:f>IF(OR(NOT(ISNUMBER('Schedule inputs'!$D29)),NOT(ISNUMBER('Schedule inputs'!$E29)),'Schedule inputs'!$E29&lt;'Schedule inputs'!$D29),"",IF('Schedule inputs'!$F29="Gate",IF(AND(R$8='Schedule inputs'!$D29,'Schedule inputs'!$D29='Schedule inputs'!$E29),"◆",""),IF(AND(R$8&gt;='Schedule inputs'!$D29,R$8&lt;='Schedule inputs'!$E29),1,"")))</x:f>
      </x:c>
      <x:c r="S30" s="60" t="str">
        <x:f>IF(OR(NOT(ISNUMBER('Schedule inputs'!$D29)),NOT(ISNUMBER('Schedule inputs'!$E29)),'Schedule inputs'!$E29&lt;'Schedule inputs'!$D29),"",IF('Schedule inputs'!$F29="Gate",IF(AND(S$8='Schedule inputs'!$D29,'Schedule inputs'!$D29='Schedule inputs'!$E29),"◆",""),IF(AND(S$8&gt;='Schedule inputs'!$D29,S$8&lt;='Schedule inputs'!$E29),1,"")))</x:f>
      </x:c>
      <x:c r="T30" s="60" t="str">
        <x:f>IF(OR(NOT(ISNUMBER('Schedule inputs'!$D29)),NOT(ISNUMBER('Schedule inputs'!$E29)),'Schedule inputs'!$E29&lt;'Schedule inputs'!$D29),"",IF('Schedule inputs'!$F29="Gate",IF(AND(T$8='Schedule inputs'!$D29,'Schedule inputs'!$D29='Schedule inputs'!$E29),"◆",""),IF(AND(T$8&gt;='Schedule inputs'!$D29,T$8&lt;='Schedule inputs'!$E29),1,"")))</x:f>
      </x:c>
      <x:c r="U30" s="60" t="str">
        <x:f>IF(OR(NOT(ISNUMBER('Schedule inputs'!$D29)),NOT(ISNUMBER('Schedule inputs'!$E29)),'Schedule inputs'!$E29&lt;'Schedule inputs'!$D29),"",IF('Schedule inputs'!$F29="Gate",IF(AND(U$8='Schedule inputs'!$D29,'Schedule inputs'!$D29='Schedule inputs'!$E29),"◆",""),IF(AND(U$8&gt;='Schedule inputs'!$D29,U$8&lt;='Schedule inputs'!$E29),1,"")))</x:f>
      </x:c>
      <x:c r="V30" s="60" t="str">
        <x:f>IF(OR(NOT(ISNUMBER('Schedule inputs'!$D29)),NOT(ISNUMBER('Schedule inputs'!$E29)),'Schedule inputs'!$E29&lt;'Schedule inputs'!$D29),"",IF('Schedule inputs'!$F29="Gate",IF(AND(V$8='Schedule inputs'!$D29,'Schedule inputs'!$D29='Schedule inputs'!$E29),"◆",""),IF(AND(V$8&gt;='Schedule inputs'!$D29,V$8&lt;='Schedule inputs'!$E29),1,"")))</x:f>
      </x:c>
      <x:c r="W30" s="60" t="str">
        <x:f>IF(OR(NOT(ISNUMBER('Schedule inputs'!$D29)),NOT(ISNUMBER('Schedule inputs'!$E29)),'Schedule inputs'!$E29&lt;'Schedule inputs'!$D29),"",IF('Schedule inputs'!$F29="Gate",IF(AND(W$8='Schedule inputs'!$D29,'Schedule inputs'!$D29='Schedule inputs'!$E29),"◆",""),IF(AND(W$8&gt;='Schedule inputs'!$D29,W$8&lt;='Schedule inputs'!$E29),1,"")))</x:f>
      </x:c>
      <x:c r="X30" s="60" t="n">
        <x:f>IF(OR(NOT(ISNUMBER('Schedule inputs'!$D29)),NOT(ISNUMBER('Schedule inputs'!$E29)),'Schedule inputs'!$E29&lt;'Schedule inputs'!$D29),"",IF('Schedule inputs'!$F29="Gate",IF(AND(X$8='Schedule inputs'!$D29,'Schedule inputs'!$D29='Schedule inputs'!$E29),"◆",""),IF(AND(X$8&gt;='Schedule inputs'!$D29,X$8&lt;='Schedule inputs'!$E29),1,"")))</x:f>
        <x:v>1</x:v>
      </x:c>
      <x:c r="Y30" s="60" t="n">
        <x:f>IF(OR(NOT(ISNUMBER('Schedule inputs'!$D29)),NOT(ISNUMBER('Schedule inputs'!$E29)),'Schedule inputs'!$E29&lt;'Schedule inputs'!$D29),"",IF('Schedule inputs'!$F29="Gate",IF(AND(Y$8='Schedule inputs'!$D29,'Schedule inputs'!$D29='Schedule inputs'!$E29),"◆",""),IF(AND(Y$8&gt;='Schedule inputs'!$D29,Y$8&lt;='Schedule inputs'!$E29),1,"")))</x:f>
        <x:v>1</x:v>
      </x:c>
      <x:c r="Z30" s="60" t="n">
        <x:f>IF(OR(NOT(ISNUMBER('Schedule inputs'!$D29)),NOT(ISNUMBER('Schedule inputs'!$E29)),'Schedule inputs'!$E29&lt;'Schedule inputs'!$D29),"",IF('Schedule inputs'!$F29="Gate",IF(AND(Z$8='Schedule inputs'!$D29,'Schedule inputs'!$D29='Schedule inputs'!$E29),"◆",""),IF(AND(Z$8&gt;='Schedule inputs'!$D29,Z$8&lt;='Schedule inputs'!$E29),1,"")))</x:f>
        <x:v>1</x:v>
      </x:c>
      <x:c r="AA30" s="63" t="str">
        <x:f>IF(OR(NOT(ISNUMBER('Schedule inputs'!$D29)),NOT(ISNUMBER('Schedule inputs'!$E29)),'Schedule inputs'!$E29&lt;'Schedule inputs'!$D29),"",IF('Schedule inputs'!$F29="Gate",IF(AND(AA$8='Schedule inputs'!$D29,'Schedule inputs'!$D29='Schedule inputs'!$E29),"◆",""),IF(AND(AA$8&gt;='Schedule inputs'!$D29,AA$8&lt;='Schedule inputs'!$E29),1,"")))</x:f>
      </x:c>
      <x:c r="AB30" s="60" t="str">
        <x:f>IF(OR(NOT(ISNUMBER('Schedule inputs'!$D29)),NOT(ISNUMBER('Schedule inputs'!$E29)),'Schedule inputs'!$E29&lt;'Schedule inputs'!$D29),"",IF('Schedule inputs'!$F29="Gate",IF(AND(AB$8='Schedule inputs'!$D29,'Schedule inputs'!$D29='Schedule inputs'!$E29),"◆",""),IF(AND(AB$8&gt;='Schedule inputs'!$D29,AB$8&lt;='Schedule inputs'!$E29),1,"")))</x:f>
      </x:c>
      <x:c r="AC30" s="60" t="str">
        <x:f>IF(OR(NOT(ISNUMBER('Schedule inputs'!$D29)),NOT(ISNUMBER('Schedule inputs'!$E29)),'Schedule inputs'!$E29&lt;'Schedule inputs'!$D29),"",IF('Schedule inputs'!$F29="Gate",IF(AND(AC$8='Schedule inputs'!$D29,'Schedule inputs'!$D29='Schedule inputs'!$E29),"◆",""),IF(AND(AC$8&gt;='Schedule inputs'!$D29,AC$8&lt;='Schedule inputs'!$E29),1,"")))</x:f>
      </x:c>
      <x:c r="AD30" s="60" t="str">
        <x:f>IF(OR(NOT(ISNUMBER('Schedule inputs'!$D29)),NOT(ISNUMBER('Schedule inputs'!$E29)),'Schedule inputs'!$E29&lt;'Schedule inputs'!$D29),"",IF('Schedule inputs'!$F29="Gate",IF(AND(AD$8='Schedule inputs'!$D29,'Schedule inputs'!$D29='Schedule inputs'!$E29),"◆",""),IF(AND(AD$8&gt;='Schedule inputs'!$D29,AD$8&lt;='Schedule inputs'!$E29),1,"")))</x:f>
      </x:c>
      <x:c r="AE30" s="60" t="str">
        <x:f>IF(OR(NOT(ISNUMBER('Schedule inputs'!$D29)),NOT(ISNUMBER('Schedule inputs'!$E29)),'Schedule inputs'!$E29&lt;'Schedule inputs'!$D29),"",IF('Schedule inputs'!$F29="Gate",IF(AND(AE$8='Schedule inputs'!$D29,'Schedule inputs'!$D29='Schedule inputs'!$E29),"◆",""),IF(AND(AE$8&gt;='Schedule inputs'!$D29,AE$8&lt;='Schedule inputs'!$E29),1,"")))</x:f>
      </x:c>
      <x:c r="AF30" s="60" t="str">
        <x:f>IF(OR(NOT(ISNUMBER('Schedule inputs'!$D29)),NOT(ISNUMBER('Schedule inputs'!$E29)),'Schedule inputs'!$E29&lt;'Schedule inputs'!$D29),"",IF('Schedule inputs'!$F29="Gate",IF(AND(AF$8='Schedule inputs'!$D29,'Schedule inputs'!$D29='Schedule inputs'!$E29),"◆",""),IF(AND(AF$8&gt;='Schedule inputs'!$D29,AF$8&lt;='Schedule inputs'!$E29),1,"")))</x:f>
      </x:c>
      <x:c r="AG30" s="60" t="str">
        <x:f>IF(OR(NOT(ISNUMBER('Schedule inputs'!$D29)),NOT(ISNUMBER('Schedule inputs'!$E29)),'Schedule inputs'!$E29&lt;'Schedule inputs'!$D29),"",IF('Schedule inputs'!$F29="Gate",IF(AND(AG$8='Schedule inputs'!$D29,'Schedule inputs'!$D29='Schedule inputs'!$E29),"◆",""),IF(AND(AG$8&gt;='Schedule inputs'!$D29,AG$8&lt;='Schedule inputs'!$E29),1,"")))</x:f>
      </x:c>
      <x:c r="AH30" s="60" t="str">
        <x:f>IF(OR(NOT(ISNUMBER('Schedule inputs'!$D29)),NOT(ISNUMBER('Schedule inputs'!$E29)),'Schedule inputs'!$E29&lt;'Schedule inputs'!$D29),"",IF('Schedule inputs'!$F29="Gate",IF(AND(AH$8='Schedule inputs'!$D29,'Schedule inputs'!$D29='Schedule inputs'!$E29),"◆",""),IF(AND(AH$8&gt;='Schedule inputs'!$D29,AH$8&lt;='Schedule inputs'!$E29),1,"")))</x:f>
      </x:c>
      <x:c r="AI30" s="60" t="str">
        <x:f>IF(OR(NOT(ISNUMBER('Schedule inputs'!$D29)),NOT(ISNUMBER('Schedule inputs'!$E29)),'Schedule inputs'!$E29&lt;'Schedule inputs'!$D29),"",IF('Schedule inputs'!$F29="Gate",IF(AND(AI$8='Schedule inputs'!$D29,'Schedule inputs'!$D29='Schedule inputs'!$E29),"◆",""),IF(AND(AI$8&gt;='Schedule inputs'!$D29,AI$8&lt;='Schedule inputs'!$E29),1,"")))</x:f>
      </x:c>
    </x:row>
    <x:row r="31" ht="24" customHeight="1">
      <x:c r="A31" s="54" t="n">
        <x:f>'Schedule inputs'!A30</x:f>
        <x:v>23</x:v>
      </x:c>
      <x:c r="B31" s="54" t="str">
        <x:f>'Schedule inputs'!B30</x:f>
        <x:v>Rig, reconnect and test each equipment wave</x:v>
      </x:c>
      <x:c r="C31" s="59" t="str">
        <x:f>IF(OR(NOT(ISNUMBER('Schedule inputs'!$D30)),NOT(ISNUMBER('Schedule inputs'!$E30)),'Schedule inputs'!$E30&lt;'Schedule inputs'!$D30),"",IF('Schedule inputs'!$F30="Gate",IF(AND(C$8='Schedule inputs'!$D30,'Schedule inputs'!$D30='Schedule inputs'!$E30),"◆",""),IF(AND(C$8&gt;='Schedule inputs'!$D30,C$8&lt;='Schedule inputs'!$E30),1,"")))</x:f>
      </x:c>
      <x:c r="D31" s="59" t="str">
        <x:f>IF(OR(NOT(ISNUMBER('Schedule inputs'!$D30)),NOT(ISNUMBER('Schedule inputs'!$E30)),'Schedule inputs'!$E30&lt;'Schedule inputs'!$D30),"",IF('Schedule inputs'!$F30="Gate",IF(AND(D$8='Schedule inputs'!$D30,'Schedule inputs'!$D30='Schedule inputs'!$E30),"◆",""),IF(AND(D$8&gt;='Schedule inputs'!$D30,D$8&lt;='Schedule inputs'!$E30),1,"")))</x:f>
      </x:c>
      <x:c r="E31" s="59" t="str">
        <x:f>IF(OR(NOT(ISNUMBER('Schedule inputs'!$D30)),NOT(ISNUMBER('Schedule inputs'!$E30)),'Schedule inputs'!$E30&lt;'Schedule inputs'!$D30),"",IF('Schedule inputs'!$F30="Gate",IF(AND(E$8='Schedule inputs'!$D30,'Schedule inputs'!$D30='Schedule inputs'!$E30),"◆",""),IF(AND(E$8&gt;='Schedule inputs'!$D30,E$8&lt;='Schedule inputs'!$E30),1,"")))</x:f>
      </x:c>
      <x:c r="F31" s="59" t="str">
        <x:f>IF(OR(NOT(ISNUMBER('Schedule inputs'!$D30)),NOT(ISNUMBER('Schedule inputs'!$E30)),'Schedule inputs'!$E30&lt;'Schedule inputs'!$D30),"",IF('Schedule inputs'!$F30="Gate",IF(AND(F$8='Schedule inputs'!$D30,'Schedule inputs'!$D30='Schedule inputs'!$E30),"◆",""),IF(AND(F$8&gt;='Schedule inputs'!$D30,F$8&lt;='Schedule inputs'!$E30),1,"")))</x:f>
      </x:c>
      <x:c r="G31" s="59" t="str">
        <x:f>IF(OR(NOT(ISNUMBER('Schedule inputs'!$D30)),NOT(ISNUMBER('Schedule inputs'!$E30)),'Schedule inputs'!$E30&lt;'Schedule inputs'!$D30),"",IF('Schedule inputs'!$F30="Gate",IF(AND(G$8='Schedule inputs'!$D30,'Schedule inputs'!$D30='Schedule inputs'!$E30),"◆",""),IF(AND(G$8&gt;='Schedule inputs'!$D30,G$8&lt;='Schedule inputs'!$E30),1,"")))</x:f>
      </x:c>
      <x:c r="H31" s="59" t="str">
        <x:f>IF(OR(NOT(ISNUMBER('Schedule inputs'!$D30)),NOT(ISNUMBER('Schedule inputs'!$E30)),'Schedule inputs'!$E30&lt;'Schedule inputs'!$D30),"",IF('Schedule inputs'!$F30="Gate",IF(AND(H$8='Schedule inputs'!$D30,'Schedule inputs'!$D30='Schedule inputs'!$E30),"◆",""),IF(AND(H$8&gt;='Schedule inputs'!$D30,H$8&lt;='Schedule inputs'!$E30),1,"")))</x:f>
      </x:c>
      <x:c r="I31" s="59" t="str">
        <x:f>IF(OR(NOT(ISNUMBER('Schedule inputs'!$D30)),NOT(ISNUMBER('Schedule inputs'!$E30)),'Schedule inputs'!$E30&lt;'Schedule inputs'!$D30),"",IF('Schedule inputs'!$F30="Gate",IF(AND(I$8='Schedule inputs'!$D30,'Schedule inputs'!$D30='Schedule inputs'!$E30),"◆",""),IF(AND(I$8&gt;='Schedule inputs'!$D30,I$8&lt;='Schedule inputs'!$E30),1,"")))</x:f>
      </x:c>
      <x:c r="J31" s="59" t="str">
        <x:f>IF(OR(NOT(ISNUMBER('Schedule inputs'!$D30)),NOT(ISNUMBER('Schedule inputs'!$E30)),'Schedule inputs'!$E30&lt;'Schedule inputs'!$D30),"",IF('Schedule inputs'!$F30="Gate",IF(AND(J$8='Schedule inputs'!$D30,'Schedule inputs'!$D30='Schedule inputs'!$E30),"◆",""),IF(AND(J$8&gt;='Schedule inputs'!$D30,J$8&lt;='Schedule inputs'!$E30),1,"")))</x:f>
      </x:c>
      <x:c r="K31" s="59" t="str">
        <x:f>IF(OR(NOT(ISNUMBER('Schedule inputs'!$D30)),NOT(ISNUMBER('Schedule inputs'!$E30)),'Schedule inputs'!$E30&lt;'Schedule inputs'!$D30),"",IF('Schedule inputs'!$F30="Gate",IF(AND(K$8='Schedule inputs'!$D30,'Schedule inputs'!$D30='Schedule inputs'!$E30),"◆",""),IF(AND(K$8&gt;='Schedule inputs'!$D30,K$8&lt;='Schedule inputs'!$E30),1,"")))</x:f>
      </x:c>
      <x:c r="L31" s="59" t="str">
        <x:f>IF(OR(NOT(ISNUMBER('Schedule inputs'!$D30)),NOT(ISNUMBER('Schedule inputs'!$E30)),'Schedule inputs'!$E30&lt;'Schedule inputs'!$D30),"",IF('Schedule inputs'!$F30="Gate",IF(AND(L$8='Schedule inputs'!$D30,'Schedule inputs'!$D30='Schedule inputs'!$E30),"◆",""),IF(AND(L$8&gt;='Schedule inputs'!$D30,L$8&lt;='Schedule inputs'!$E30),1,"")))</x:f>
      </x:c>
      <x:c r="M31" s="59" t="str">
        <x:f>IF(OR(NOT(ISNUMBER('Schedule inputs'!$D30)),NOT(ISNUMBER('Schedule inputs'!$E30)),'Schedule inputs'!$E30&lt;'Schedule inputs'!$D30),"",IF('Schedule inputs'!$F30="Gate",IF(AND(M$8='Schedule inputs'!$D30,'Schedule inputs'!$D30='Schedule inputs'!$E30),"◆",""),IF(AND(M$8&gt;='Schedule inputs'!$D30,M$8&lt;='Schedule inputs'!$E30),1,"")))</x:f>
      </x:c>
      <x:c r="N31" s="59" t="str">
        <x:f>IF(OR(NOT(ISNUMBER('Schedule inputs'!$D30)),NOT(ISNUMBER('Schedule inputs'!$E30)),'Schedule inputs'!$E30&lt;'Schedule inputs'!$D30),"",IF('Schedule inputs'!$F30="Gate",IF(AND(N$8='Schedule inputs'!$D30,'Schedule inputs'!$D30='Schedule inputs'!$E30),"◆",""),IF(AND(N$8&gt;='Schedule inputs'!$D30,N$8&lt;='Schedule inputs'!$E30),1,"")))</x:f>
      </x:c>
      <x:c r="O31" s="59" t="str">
        <x:f>IF(OR(NOT(ISNUMBER('Schedule inputs'!$D30)),NOT(ISNUMBER('Schedule inputs'!$E30)),'Schedule inputs'!$E30&lt;'Schedule inputs'!$D30),"",IF('Schedule inputs'!$F30="Gate",IF(AND(O$8='Schedule inputs'!$D30,'Schedule inputs'!$D30='Schedule inputs'!$E30),"◆",""),IF(AND(O$8&gt;='Schedule inputs'!$D30,O$8&lt;='Schedule inputs'!$E30),1,"")))</x:f>
      </x:c>
      <x:c r="P31" s="59" t="str">
        <x:f>IF(OR(NOT(ISNUMBER('Schedule inputs'!$D30)),NOT(ISNUMBER('Schedule inputs'!$E30)),'Schedule inputs'!$E30&lt;'Schedule inputs'!$D30),"",IF('Schedule inputs'!$F30="Gate",IF(AND(P$8='Schedule inputs'!$D30,'Schedule inputs'!$D30='Schedule inputs'!$E30),"◆",""),IF(AND(P$8&gt;='Schedule inputs'!$D30,P$8&lt;='Schedule inputs'!$E30),1,"")))</x:f>
      </x:c>
      <x:c r="Q31" s="59" t="str">
        <x:f>IF(OR(NOT(ISNUMBER('Schedule inputs'!$D30)),NOT(ISNUMBER('Schedule inputs'!$E30)),'Schedule inputs'!$E30&lt;'Schedule inputs'!$D30),"",IF('Schedule inputs'!$F30="Gate",IF(AND(Q$8='Schedule inputs'!$D30,'Schedule inputs'!$D30='Schedule inputs'!$E30),"◆",""),IF(AND(Q$8&gt;='Schedule inputs'!$D30,Q$8&lt;='Schedule inputs'!$E30),1,"")))</x:f>
      </x:c>
      <x:c r="R31" s="59" t="str">
        <x:f>IF(OR(NOT(ISNUMBER('Schedule inputs'!$D30)),NOT(ISNUMBER('Schedule inputs'!$E30)),'Schedule inputs'!$E30&lt;'Schedule inputs'!$D30),"",IF('Schedule inputs'!$F30="Gate",IF(AND(R$8='Schedule inputs'!$D30,'Schedule inputs'!$D30='Schedule inputs'!$E30),"◆",""),IF(AND(R$8&gt;='Schedule inputs'!$D30,R$8&lt;='Schedule inputs'!$E30),1,"")))</x:f>
      </x:c>
      <x:c r="S31" s="59" t="str">
        <x:f>IF(OR(NOT(ISNUMBER('Schedule inputs'!$D30)),NOT(ISNUMBER('Schedule inputs'!$E30)),'Schedule inputs'!$E30&lt;'Schedule inputs'!$D30),"",IF('Schedule inputs'!$F30="Gate",IF(AND(S$8='Schedule inputs'!$D30,'Schedule inputs'!$D30='Schedule inputs'!$E30),"◆",""),IF(AND(S$8&gt;='Schedule inputs'!$D30,S$8&lt;='Schedule inputs'!$E30),1,"")))</x:f>
      </x:c>
      <x:c r="T31" s="59" t="str">
        <x:f>IF(OR(NOT(ISNUMBER('Schedule inputs'!$D30)),NOT(ISNUMBER('Schedule inputs'!$E30)),'Schedule inputs'!$E30&lt;'Schedule inputs'!$D30),"",IF('Schedule inputs'!$F30="Gate",IF(AND(T$8='Schedule inputs'!$D30,'Schedule inputs'!$D30='Schedule inputs'!$E30),"◆",""),IF(AND(T$8&gt;='Schedule inputs'!$D30,T$8&lt;='Schedule inputs'!$E30),1,"")))</x:f>
      </x:c>
      <x:c r="U31" s="59" t="str">
        <x:f>IF(OR(NOT(ISNUMBER('Schedule inputs'!$D30)),NOT(ISNUMBER('Schedule inputs'!$E30)),'Schedule inputs'!$E30&lt;'Schedule inputs'!$D30),"",IF('Schedule inputs'!$F30="Gate",IF(AND(U$8='Schedule inputs'!$D30,'Schedule inputs'!$D30='Schedule inputs'!$E30),"◆",""),IF(AND(U$8&gt;='Schedule inputs'!$D30,U$8&lt;='Schedule inputs'!$E30),1,"")))</x:f>
      </x:c>
      <x:c r="V31" s="59" t="str">
        <x:f>IF(OR(NOT(ISNUMBER('Schedule inputs'!$D30)),NOT(ISNUMBER('Schedule inputs'!$E30)),'Schedule inputs'!$E30&lt;'Schedule inputs'!$D30),"",IF('Schedule inputs'!$F30="Gate",IF(AND(V$8='Schedule inputs'!$D30,'Schedule inputs'!$D30='Schedule inputs'!$E30),"◆",""),IF(AND(V$8&gt;='Schedule inputs'!$D30,V$8&lt;='Schedule inputs'!$E30),1,"")))</x:f>
      </x:c>
      <x:c r="W31" s="59" t="str">
        <x:f>IF(OR(NOT(ISNUMBER('Schedule inputs'!$D30)),NOT(ISNUMBER('Schedule inputs'!$E30)),'Schedule inputs'!$E30&lt;'Schedule inputs'!$D30),"",IF('Schedule inputs'!$F30="Gate",IF(AND(W$8='Schedule inputs'!$D30,'Schedule inputs'!$D30='Schedule inputs'!$E30),"◆",""),IF(AND(W$8&gt;='Schedule inputs'!$D30,W$8&lt;='Schedule inputs'!$E30),1,"")))</x:f>
      </x:c>
      <x:c r="X31" s="59" t="n">
        <x:f>IF(OR(NOT(ISNUMBER('Schedule inputs'!$D30)),NOT(ISNUMBER('Schedule inputs'!$E30)),'Schedule inputs'!$E30&lt;'Schedule inputs'!$D30),"",IF('Schedule inputs'!$F30="Gate",IF(AND(X$8='Schedule inputs'!$D30,'Schedule inputs'!$D30='Schedule inputs'!$E30),"◆",""),IF(AND(X$8&gt;='Schedule inputs'!$D30,X$8&lt;='Schedule inputs'!$E30),1,"")))</x:f>
        <x:v>1</x:v>
      </x:c>
      <x:c r="Y31" s="59" t="n">
        <x:f>IF(OR(NOT(ISNUMBER('Schedule inputs'!$D30)),NOT(ISNUMBER('Schedule inputs'!$E30)),'Schedule inputs'!$E30&lt;'Schedule inputs'!$D30),"",IF('Schedule inputs'!$F30="Gate",IF(AND(Y$8='Schedule inputs'!$D30,'Schedule inputs'!$D30='Schedule inputs'!$E30),"◆",""),IF(AND(Y$8&gt;='Schedule inputs'!$D30,Y$8&lt;='Schedule inputs'!$E30),1,"")))</x:f>
        <x:v>1</x:v>
      </x:c>
      <x:c r="Z31" s="59" t="n">
        <x:f>IF(OR(NOT(ISNUMBER('Schedule inputs'!$D30)),NOT(ISNUMBER('Schedule inputs'!$E30)),'Schedule inputs'!$E30&lt;'Schedule inputs'!$D30),"",IF('Schedule inputs'!$F30="Gate",IF(AND(Z$8='Schedule inputs'!$D30,'Schedule inputs'!$D30='Schedule inputs'!$E30),"◆",""),IF(AND(Z$8&gt;='Schedule inputs'!$D30,Z$8&lt;='Schedule inputs'!$E30),1,"")))</x:f>
        <x:v>1</x:v>
      </x:c>
      <x:c r="AA31" s="62" t="n">
        <x:f>IF(OR(NOT(ISNUMBER('Schedule inputs'!$D30)),NOT(ISNUMBER('Schedule inputs'!$E30)),'Schedule inputs'!$E30&lt;'Schedule inputs'!$D30),"",IF('Schedule inputs'!$F30="Gate",IF(AND(AA$8='Schedule inputs'!$D30,'Schedule inputs'!$D30='Schedule inputs'!$E30),"◆",""),IF(AND(AA$8&gt;='Schedule inputs'!$D30,AA$8&lt;='Schedule inputs'!$E30),1,"")))</x:f>
        <x:v>1</x:v>
      </x:c>
      <x:c r="AB31" s="59" t="n">
        <x:f>IF(OR(NOT(ISNUMBER('Schedule inputs'!$D30)),NOT(ISNUMBER('Schedule inputs'!$E30)),'Schedule inputs'!$E30&lt;'Schedule inputs'!$D30),"",IF('Schedule inputs'!$F30="Gate",IF(AND(AB$8='Schedule inputs'!$D30,'Schedule inputs'!$D30='Schedule inputs'!$E30),"◆",""),IF(AND(AB$8&gt;='Schedule inputs'!$D30,AB$8&lt;='Schedule inputs'!$E30),1,"")))</x:f>
        <x:v>1</x:v>
      </x:c>
      <x:c r="AC31" s="59" t="n">
        <x:f>IF(OR(NOT(ISNUMBER('Schedule inputs'!$D30)),NOT(ISNUMBER('Schedule inputs'!$E30)),'Schedule inputs'!$E30&lt;'Schedule inputs'!$D30),"",IF('Schedule inputs'!$F30="Gate",IF(AND(AC$8='Schedule inputs'!$D30,'Schedule inputs'!$D30='Schedule inputs'!$E30),"◆",""),IF(AND(AC$8&gt;='Schedule inputs'!$D30,AC$8&lt;='Schedule inputs'!$E30),1,"")))</x:f>
        <x:v>1</x:v>
      </x:c>
      <x:c r="AD31" s="59" t="str">
        <x:f>IF(OR(NOT(ISNUMBER('Schedule inputs'!$D30)),NOT(ISNUMBER('Schedule inputs'!$E30)),'Schedule inputs'!$E30&lt;'Schedule inputs'!$D30),"",IF('Schedule inputs'!$F30="Gate",IF(AND(AD$8='Schedule inputs'!$D30,'Schedule inputs'!$D30='Schedule inputs'!$E30),"◆",""),IF(AND(AD$8&gt;='Schedule inputs'!$D30,AD$8&lt;='Schedule inputs'!$E30),1,"")))</x:f>
      </x:c>
      <x:c r="AE31" s="59" t="str">
        <x:f>IF(OR(NOT(ISNUMBER('Schedule inputs'!$D30)),NOT(ISNUMBER('Schedule inputs'!$E30)),'Schedule inputs'!$E30&lt;'Schedule inputs'!$D30),"",IF('Schedule inputs'!$F30="Gate",IF(AND(AE$8='Schedule inputs'!$D30,'Schedule inputs'!$D30='Schedule inputs'!$E30),"◆",""),IF(AND(AE$8&gt;='Schedule inputs'!$D30,AE$8&lt;='Schedule inputs'!$E30),1,"")))</x:f>
      </x:c>
      <x:c r="AF31" s="59" t="str">
        <x:f>IF(OR(NOT(ISNUMBER('Schedule inputs'!$D30)),NOT(ISNUMBER('Schedule inputs'!$E30)),'Schedule inputs'!$E30&lt;'Schedule inputs'!$D30),"",IF('Schedule inputs'!$F30="Gate",IF(AND(AF$8='Schedule inputs'!$D30,'Schedule inputs'!$D30='Schedule inputs'!$E30),"◆",""),IF(AND(AF$8&gt;='Schedule inputs'!$D30,AF$8&lt;='Schedule inputs'!$E30),1,"")))</x:f>
      </x:c>
      <x:c r="AG31" s="59" t="str">
        <x:f>IF(OR(NOT(ISNUMBER('Schedule inputs'!$D30)),NOT(ISNUMBER('Schedule inputs'!$E30)),'Schedule inputs'!$E30&lt;'Schedule inputs'!$D30),"",IF('Schedule inputs'!$F30="Gate",IF(AND(AG$8='Schedule inputs'!$D30,'Schedule inputs'!$D30='Schedule inputs'!$E30),"◆",""),IF(AND(AG$8&gt;='Schedule inputs'!$D30,AG$8&lt;='Schedule inputs'!$E30),1,"")))</x:f>
      </x:c>
      <x:c r="AH31" s="59" t="str">
        <x:f>IF(OR(NOT(ISNUMBER('Schedule inputs'!$D30)),NOT(ISNUMBER('Schedule inputs'!$E30)),'Schedule inputs'!$E30&lt;'Schedule inputs'!$D30),"",IF('Schedule inputs'!$F30="Gate",IF(AND(AH$8='Schedule inputs'!$D30,'Schedule inputs'!$D30='Schedule inputs'!$E30),"◆",""),IF(AND(AH$8&gt;='Schedule inputs'!$D30,AH$8&lt;='Schedule inputs'!$E30),1,"")))</x:f>
      </x:c>
      <x:c r="AI31" s="59" t="str">
        <x:f>IF(OR(NOT(ISNUMBER('Schedule inputs'!$D30)),NOT(ISNUMBER('Schedule inputs'!$E30)),'Schedule inputs'!$E30&lt;'Schedule inputs'!$D30),"",IF('Schedule inputs'!$F30="Gate",IF(AND(AI$8='Schedule inputs'!$D30,'Schedule inputs'!$D30='Schedule inputs'!$E30),"◆",""),IF(AND(AI$8&gt;='Schedule inputs'!$D30,AI$8&lt;='Schedule inputs'!$E30),1,"")))</x:f>
      </x:c>
    </x:row>
    <x:row r="32" ht="24" customHeight="1">
      <x:c r="A32" s="56" t="n">
        <x:f>'Schedule inputs'!A31</x:f>
        <x:v>24</x:v>
      </x:c>
      <x:c r="B32" s="56" t="str">
        <x:f>'Schedule inputs'!B31</x:f>
        <x:v>Qualification and quality release by wave</x:v>
      </x:c>
      <x:c r="C32" s="60" t="str">
        <x:f>IF(OR(NOT(ISNUMBER('Schedule inputs'!$D31)),NOT(ISNUMBER('Schedule inputs'!$E31)),'Schedule inputs'!$E31&lt;'Schedule inputs'!$D31),"",IF('Schedule inputs'!$F31="Gate",IF(AND(C$8='Schedule inputs'!$D31,'Schedule inputs'!$D31='Schedule inputs'!$E31),"◆",""),IF(AND(C$8&gt;='Schedule inputs'!$D31,C$8&lt;='Schedule inputs'!$E31),1,"")))</x:f>
      </x:c>
      <x:c r="D32" s="60" t="str">
        <x:f>IF(OR(NOT(ISNUMBER('Schedule inputs'!$D31)),NOT(ISNUMBER('Schedule inputs'!$E31)),'Schedule inputs'!$E31&lt;'Schedule inputs'!$D31),"",IF('Schedule inputs'!$F31="Gate",IF(AND(D$8='Schedule inputs'!$D31,'Schedule inputs'!$D31='Schedule inputs'!$E31),"◆",""),IF(AND(D$8&gt;='Schedule inputs'!$D31,D$8&lt;='Schedule inputs'!$E31),1,"")))</x:f>
      </x:c>
      <x:c r="E32" s="60" t="str">
        <x:f>IF(OR(NOT(ISNUMBER('Schedule inputs'!$D31)),NOT(ISNUMBER('Schedule inputs'!$E31)),'Schedule inputs'!$E31&lt;'Schedule inputs'!$D31),"",IF('Schedule inputs'!$F31="Gate",IF(AND(E$8='Schedule inputs'!$D31,'Schedule inputs'!$D31='Schedule inputs'!$E31),"◆",""),IF(AND(E$8&gt;='Schedule inputs'!$D31,E$8&lt;='Schedule inputs'!$E31),1,"")))</x:f>
      </x:c>
      <x:c r="F32" s="60" t="str">
        <x:f>IF(OR(NOT(ISNUMBER('Schedule inputs'!$D31)),NOT(ISNUMBER('Schedule inputs'!$E31)),'Schedule inputs'!$E31&lt;'Schedule inputs'!$D31),"",IF('Schedule inputs'!$F31="Gate",IF(AND(F$8='Schedule inputs'!$D31,'Schedule inputs'!$D31='Schedule inputs'!$E31),"◆",""),IF(AND(F$8&gt;='Schedule inputs'!$D31,F$8&lt;='Schedule inputs'!$E31),1,"")))</x:f>
      </x:c>
      <x:c r="G32" s="60" t="str">
        <x:f>IF(OR(NOT(ISNUMBER('Schedule inputs'!$D31)),NOT(ISNUMBER('Schedule inputs'!$E31)),'Schedule inputs'!$E31&lt;'Schedule inputs'!$D31),"",IF('Schedule inputs'!$F31="Gate",IF(AND(G$8='Schedule inputs'!$D31,'Schedule inputs'!$D31='Schedule inputs'!$E31),"◆",""),IF(AND(G$8&gt;='Schedule inputs'!$D31,G$8&lt;='Schedule inputs'!$E31),1,"")))</x:f>
      </x:c>
      <x:c r="H32" s="60" t="str">
        <x:f>IF(OR(NOT(ISNUMBER('Schedule inputs'!$D31)),NOT(ISNUMBER('Schedule inputs'!$E31)),'Schedule inputs'!$E31&lt;'Schedule inputs'!$D31),"",IF('Schedule inputs'!$F31="Gate",IF(AND(H$8='Schedule inputs'!$D31,'Schedule inputs'!$D31='Schedule inputs'!$E31),"◆",""),IF(AND(H$8&gt;='Schedule inputs'!$D31,H$8&lt;='Schedule inputs'!$E31),1,"")))</x:f>
      </x:c>
      <x:c r="I32" s="60" t="str">
        <x:f>IF(OR(NOT(ISNUMBER('Schedule inputs'!$D31)),NOT(ISNUMBER('Schedule inputs'!$E31)),'Schedule inputs'!$E31&lt;'Schedule inputs'!$D31),"",IF('Schedule inputs'!$F31="Gate",IF(AND(I$8='Schedule inputs'!$D31,'Schedule inputs'!$D31='Schedule inputs'!$E31),"◆",""),IF(AND(I$8&gt;='Schedule inputs'!$D31,I$8&lt;='Schedule inputs'!$E31),1,"")))</x:f>
      </x:c>
      <x:c r="J32" s="60" t="str">
        <x:f>IF(OR(NOT(ISNUMBER('Schedule inputs'!$D31)),NOT(ISNUMBER('Schedule inputs'!$E31)),'Schedule inputs'!$E31&lt;'Schedule inputs'!$D31),"",IF('Schedule inputs'!$F31="Gate",IF(AND(J$8='Schedule inputs'!$D31,'Schedule inputs'!$D31='Schedule inputs'!$E31),"◆",""),IF(AND(J$8&gt;='Schedule inputs'!$D31,J$8&lt;='Schedule inputs'!$E31),1,"")))</x:f>
      </x:c>
      <x:c r="K32" s="60" t="str">
        <x:f>IF(OR(NOT(ISNUMBER('Schedule inputs'!$D31)),NOT(ISNUMBER('Schedule inputs'!$E31)),'Schedule inputs'!$E31&lt;'Schedule inputs'!$D31),"",IF('Schedule inputs'!$F31="Gate",IF(AND(K$8='Schedule inputs'!$D31,'Schedule inputs'!$D31='Schedule inputs'!$E31),"◆",""),IF(AND(K$8&gt;='Schedule inputs'!$D31,K$8&lt;='Schedule inputs'!$E31),1,"")))</x:f>
      </x:c>
      <x:c r="L32" s="60" t="str">
        <x:f>IF(OR(NOT(ISNUMBER('Schedule inputs'!$D31)),NOT(ISNUMBER('Schedule inputs'!$E31)),'Schedule inputs'!$E31&lt;'Schedule inputs'!$D31),"",IF('Schedule inputs'!$F31="Gate",IF(AND(L$8='Schedule inputs'!$D31,'Schedule inputs'!$D31='Schedule inputs'!$E31),"◆",""),IF(AND(L$8&gt;='Schedule inputs'!$D31,L$8&lt;='Schedule inputs'!$E31),1,"")))</x:f>
      </x:c>
      <x:c r="M32" s="60" t="str">
        <x:f>IF(OR(NOT(ISNUMBER('Schedule inputs'!$D31)),NOT(ISNUMBER('Schedule inputs'!$E31)),'Schedule inputs'!$E31&lt;'Schedule inputs'!$D31),"",IF('Schedule inputs'!$F31="Gate",IF(AND(M$8='Schedule inputs'!$D31,'Schedule inputs'!$D31='Schedule inputs'!$E31),"◆",""),IF(AND(M$8&gt;='Schedule inputs'!$D31,M$8&lt;='Schedule inputs'!$E31),1,"")))</x:f>
      </x:c>
      <x:c r="N32" s="60" t="str">
        <x:f>IF(OR(NOT(ISNUMBER('Schedule inputs'!$D31)),NOT(ISNUMBER('Schedule inputs'!$E31)),'Schedule inputs'!$E31&lt;'Schedule inputs'!$D31),"",IF('Schedule inputs'!$F31="Gate",IF(AND(N$8='Schedule inputs'!$D31,'Schedule inputs'!$D31='Schedule inputs'!$E31),"◆",""),IF(AND(N$8&gt;='Schedule inputs'!$D31,N$8&lt;='Schedule inputs'!$E31),1,"")))</x:f>
      </x:c>
      <x:c r="O32" s="60" t="str">
        <x:f>IF(OR(NOT(ISNUMBER('Schedule inputs'!$D31)),NOT(ISNUMBER('Schedule inputs'!$E31)),'Schedule inputs'!$E31&lt;'Schedule inputs'!$D31),"",IF('Schedule inputs'!$F31="Gate",IF(AND(O$8='Schedule inputs'!$D31,'Schedule inputs'!$D31='Schedule inputs'!$E31),"◆",""),IF(AND(O$8&gt;='Schedule inputs'!$D31,O$8&lt;='Schedule inputs'!$E31),1,"")))</x:f>
      </x:c>
      <x:c r="P32" s="60" t="str">
        <x:f>IF(OR(NOT(ISNUMBER('Schedule inputs'!$D31)),NOT(ISNUMBER('Schedule inputs'!$E31)),'Schedule inputs'!$E31&lt;'Schedule inputs'!$D31),"",IF('Schedule inputs'!$F31="Gate",IF(AND(P$8='Schedule inputs'!$D31,'Schedule inputs'!$D31='Schedule inputs'!$E31),"◆",""),IF(AND(P$8&gt;='Schedule inputs'!$D31,P$8&lt;='Schedule inputs'!$E31),1,"")))</x:f>
      </x:c>
      <x:c r="Q32" s="60" t="str">
        <x:f>IF(OR(NOT(ISNUMBER('Schedule inputs'!$D31)),NOT(ISNUMBER('Schedule inputs'!$E31)),'Schedule inputs'!$E31&lt;'Schedule inputs'!$D31),"",IF('Schedule inputs'!$F31="Gate",IF(AND(Q$8='Schedule inputs'!$D31,'Schedule inputs'!$D31='Schedule inputs'!$E31),"◆",""),IF(AND(Q$8&gt;='Schedule inputs'!$D31,Q$8&lt;='Schedule inputs'!$E31),1,"")))</x:f>
      </x:c>
      <x:c r="R32" s="60" t="str">
        <x:f>IF(OR(NOT(ISNUMBER('Schedule inputs'!$D31)),NOT(ISNUMBER('Schedule inputs'!$E31)),'Schedule inputs'!$E31&lt;'Schedule inputs'!$D31),"",IF('Schedule inputs'!$F31="Gate",IF(AND(R$8='Schedule inputs'!$D31,'Schedule inputs'!$D31='Schedule inputs'!$E31),"◆",""),IF(AND(R$8&gt;='Schedule inputs'!$D31,R$8&lt;='Schedule inputs'!$E31),1,"")))</x:f>
      </x:c>
      <x:c r="S32" s="60" t="str">
        <x:f>IF(OR(NOT(ISNUMBER('Schedule inputs'!$D31)),NOT(ISNUMBER('Schedule inputs'!$E31)),'Schedule inputs'!$E31&lt;'Schedule inputs'!$D31),"",IF('Schedule inputs'!$F31="Gate",IF(AND(S$8='Schedule inputs'!$D31,'Schedule inputs'!$D31='Schedule inputs'!$E31),"◆",""),IF(AND(S$8&gt;='Schedule inputs'!$D31,S$8&lt;='Schedule inputs'!$E31),1,"")))</x:f>
      </x:c>
      <x:c r="T32" s="60" t="str">
        <x:f>IF(OR(NOT(ISNUMBER('Schedule inputs'!$D31)),NOT(ISNUMBER('Schedule inputs'!$E31)),'Schedule inputs'!$E31&lt;'Schedule inputs'!$D31),"",IF('Schedule inputs'!$F31="Gate",IF(AND(T$8='Schedule inputs'!$D31,'Schedule inputs'!$D31='Schedule inputs'!$E31),"◆",""),IF(AND(T$8&gt;='Schedule inputs'!$D31,T$8&lt;='Schedule inputs'!$E31),1,"")))</x:f>
      </x:c>
      <x:c r="U32" s="60" t="str">
        <x:f>IF(OR(NOT(ISNUMBER('Schedule inputs'!$D31)),NOT(ISNUMBER('Schedule inputs'!$E31)),'Schedule inputs'!$E31&lt;'Schedule inputs'!$D31),"",IF('Schedule inputs'!$F31="Gate",IF(AND(U$8='Schedule inputs'!$D31,'Schedule inputs'!$D31='Schedule inputs'!$E31),"◆",""),IF(AND(U$8&gt;='Schedule inputs'!$D31,U$8&lt;='Schedule inputs'!$E31),1,"")))</x:f>
      </x:c>
      <x:c r="V32" s="60" t="str">
        <x:f>IF(OR(NOT(ISNUMBER('Schedule inputs'!$D31)),NOT(ISNUMBER('Schedule inputs'!$E31)),'Schedule inputs'!$E31&lt;'Schedule inputs'!$D31),"",IF('Schedule inputs'!$F31="Gate",IF(AND(V$8='Schedule inputs'!$D31,'Schedule inputs'!$D31='Schedule inputs'!$E31),"◆",""),IF(AND(V$8&gt;='Schedule inputs'!$D31,V$8&lt;='Schedule inputs'!$E31),1,"")))</x:f>
      </x:c>
      <x:c r="W32" s="60" t="str">
        <x:f>IF(OR(NOT(ISNUMBER('Schedule inputs'!$D31)),NOT(ISNUMBER('Schedule inputs'!$E31)),'Schedule inputs'!$E31&lt;'Schedule inputs'!$D31),"",IF('Schedule inputs'!$F31="Gate",IF(AND(W$8='Schedule inputs'!$D31,'Schedule inputs'!$D31='Schedule inputs'!$E31),"◆",""),IF(AND(W$8&gt;='Schedule inputs'!$D31,W$8&lt;='Schedule inputs'!$E31),1,"")))</x:f>
      </x:c>
      <x:c r="X32" s="60" t="str">
        <x:f>IF(OR(NOT(ISNUMBER('Schedule inputs'!$D31)),NOT(ISNUMBER('Schedule inputs'!$E31)),'Schedule inputs'!$E31&lt;'Schedule inputs'!$D31),"",IF('Schedule inputs'!$F31="Gate",IF(AND(X$8='Schedule inputs'!$D31,'Schedule inputs'!$D31='Schedule inputs'!$E31),"◆",""),IF(AND(X$8&gt;='Schedule inputs'!$D31,X$8&lt;='Schedule inputs'!$E31),1,"")))</x:f>
      </x:c>
      <x:c r="Y32" s="60" t="n">
        <x:f>IF(OR(NOT(ISNUMBER('Schedule inputs'!$D31)),NOT(ISNUMBER('Schedule inputs'!$E31)),'Schedule inputs'!$E31&lt;'Schedule inputs'!$D31),"",IF('Schedule inputs'!$F31="Gate",IF(AND(Y$8='Schedule inputs'!$D31,'Schedule inputs'!$D31='Schedule inputs'!$E31),"◆",""),IF(AND(Y$8&gt;='Schedule inputs'!$D31,Y$8&lt;='Schedule inputs'!$E31),1,"")))</x:f>
        <x:v>1</x:v>
      </x:c>
      <x:c r="Z32" s="60" t="n">
        <x:f>IF(OR(NOT(ISNUMBER('Schedule inputs'!$D31)),NOT(ISNUMBER('Schedule inputs'!$E31)),'Schedule inputs'!$E31&lt;'Schedule inputs'!$D31),"",IF('Schedule inputs'!$F31="Gate",IF(AND(Z$8='Schedule inputs'!$D31,'Schedule inputs'!$D31='Schedule inputs'!$E31),"◆",""),IF(AND(Z$8&gt;='Schedule inputs'!$D31,Z$8&lt;='Schedule inputs'!$E31),1,"")))</x:f>
        <x:v>1</x:v>
      </x:c>
      <x:c r="AA32" s="63" t="n">
        <x:f>IF(OR(NOT(ISNUMBER('Schedule inputs'!$D31)),NOT(ISNUMBER('Schedule inputs'!$E31)),'Schedule inputs'!$E31&lt;'Schedule inputs'!$D31),"",IF('Schedule inputs'!$F31="Gate",IF(AND(AA$8='Schedule inputs'!$D31,'Schedule inputs'!$D31='Schedule inputs'!$E31),"◆",""),IF(AND(AA$8&gt;='Schedule inputs'!$D31,AA$8&lt;='Schedule inputs'!$E31),1,"")))</x:f>
        <x:v>1</x:v>
      </x:c>
      <x:c r="AB32" s="60" t="n">
        <x:f>IF(OR(NOT(ISNUMBER('Schedule inputs'!$D31)),NOT(ISNUMBER('Schedule inputs'!$E31)),'Schedule inputs'!$E31&lt;'Schedule inputs'!$D31),"",IF('Schedule inputs'!$F31="Gate",IF(AND(AB$8='Schedule inputs'!$D31,'Schedule inputs'!$D31='Schedule inputs'!$E31),"◆",""),IF(AND(AB$8&gt;='Schedule inputs'!$D31,AB$8&lt;='Schedule inputs'!$E31),1,"")))</x:f>
        <x:v>1</x:v>
      </x:c>
      <x:c r="AC32" s="60" t="n">
        <x:f>IF(OR(NOT(ISNUMBER('Schedule inputs'!$D31)),NOT(ISNUMBER('Schedule inputs'!$E31)),'Schedule inputs'!$E31&lt;'Schedule inputs'!$D31),"",IF('Schedule inputs'!$F31="Gate",IF(AND(AC$8='Schedule inputs'!$D31,'Schedule inputs'!$D31='Schedule inputs'!$E31),"◆",""),IF(AND(AC$8&gt;='Schedule inputs'!$D31,AC$8&lt;='Schedule inputs'!$E31),1,"")))</x:f>
        <x:v>1</x:v>
      </x:c>
      <x:c r="AD32" s="60" t="str">
        <x:f>IF(OR(NOT(ISNUMBER('Schedule inputs'!$D31)),NOT(ISNUMBER('Schedule inputs'!$E31)),'Schedule inputs'!$E31&lt;'Schedule inputs'!$D31),"",IF('Schedule inputs'!$F31="Gate",IF(AND(AD$8='Schedule inputs'!$D31,'Schedule inputs'!$D31='Schedule inputs'!$E31),"◆",""),IF(AND(AD$8&gt;='Schedule inputs'!$D31,AD$8&lt;='Schedule inputs'!$E31),1,"")))</x:f>
      </x:c>
      <x:c r="AE32" s="60" t="str">
        <x:f>IF(OR(NOT(ISNUMBER('Schedule inputs'!$D31)),NOT(ISNUMBER('Schedule inputs'!$E31)),'Schedule inputs'!$E31&lt;'Schedule inputs'!$D31),"",IF('Schedule inputs'!$F31="Gate",IF(AND(AE$8='Schedule inputs'!$D31,'Schedule inputs'!$D31='Schedule inputs'!$E31),"◆",""),IF(AND(AE$8&gt;='Schedule inputs'!$D31,AE$8&lt;='Schedule inputs'!$E31),1,"")))</x:f>
      </x:c>
      <x:c r="AF32" s="60" t="str">
        <x:f>IF(OR(NOT(ISNUMBER('Schedule inputs'!$D31)),NOT(ISNUMBER('Schedule inputs'!$E31)),'Schedule inputs'!$E31&lt;'Schedule inputs'!$D31),"",IF('Schedule inputs'!$F31="Gate",IF(AND(AF$8='Schedule inputs'!$D31,'Schedule inputs'!$D31='Schedule inputs'!$E31),"◆",""),IF(AND(AF$8&gt;='Schedule inputs'!$D31,AF$8&lt;='Schedule inputs'!$E31),1,"")))</x:f>
      </x:c>
      <x:c r="AG32" s="60" t="str">
        <x:f>IF(OR(NOT(ISNUMBER('Schedule inputs'!$D31)),NOT(ISNUMBER('Schedule inputs'!$E31)),'Schedule inputs'!$E31&lt;'Schedule inputs'!$D31),"",IF('Schedule inputs'!$F31="Gate",IF(AND(AG$8='Schedule inputs'!$D31,'Schedule inputs'!$D31='Schedule inputs'!$E31),"◆",""),IF(AND(AG$8&gt;='Schedule inputs'!$D31,AG$8&lt;='Schedule inputs'!$E31),1,"")))</x:f>
      </x:c>
      <x:c r="AH32" s="60" t="str">
        <x:f>IF(OR(NOT(ISNUMBER('Schedule inputs'!$D31)),NOT(ISNUMBER('Schedule inputs'!$E31)),'Schedule inputs'!$E31&lt;'Schedule inputs'!$D31),"",IF('Schedule inputs'!$F31="Gate",IF(AND(AH$8='Schedule inputs'!$D31,'Schedule inputs'!$D31='Schedule inputs'!$E31),"◆",""),IF(AND(AH$8&gt;='Schedule inputs'!$D31,AH$8&lt;='Schedule inputs'!$E31),1,"")))</x:f>
      </x:c>
      <x:c r="AI32" s="60" t="str">
        <x:f>IF(OR(NOT(ISNUMBER('Schedule inputs'!$D31)),NOT(ISNUMBER('Schedule inputs'!$E31)),'Schedule inputs'!$E31&lt;'Schedule inputs'!$D31),"",IF('Schedule inputs'!$F31="Gate",IF(AND(AI$8='Schedule inputs'!$D31,'Schedule inputs'!$D31='Schedule inputs'!$E31),"◆",""),IF(AND(AI$8&gt;='Schedule inputs'!$D31,AI$8&lt;='Schedule inputs'!$E31),1,"")))</x:f>
      </x:c>
    </x:row>
    <x:row r="33" ht="24" customHeight="1">
      <x:c r="A33" s="58" t="n">
        <x:f>'Schedule inputs'!A32</x:f>
        <x:v>25</x:v>
      </x:c>
      <x:c r="B33" s="58" t="str">
        <x:f>'Schedule inputs'!B32</x:f>
        <x:v>G4 - First operating release (Week 0)</x:v>
      </x:c>
      <x:c r="C33" s="59" t="str">
        <x:f>IF(OR(NOT(ISNUMBER('Schedule inputs'!$D32)),NOT(ISNUMBER('Schedule inputs'!$E32)),'Schedule inputs'!$E32&lt;'Schedule inputs'!$D32),"",IF('Schedule inputs'!$F32="Gate",IF(AND(C$8='Schedule inputs'!$D32,'Schedule inputs'!$D32='Schedule inputs'!$E32),"◆",""),IF(AND(C$8&gt;='Schedule inputs'!$D32,C$8&lt;='Schedule inputs'!$E32),1,"")))</x:f>
      </x:c>
      <x:c r="D33" s="59" t="str">
        <x:f>IF(OR(NOT(ISNUMBER('Schedule inputs'!$D32)),NOT(ISNUMBER('Schedule inputs'!$E32)),'Schedule inputs'!$E32&lt;'Schedule inputs'!$D32),"",IF('Schedule inputs'!$F32="Gate",IF(AND(D$8='Schedule inputs'!$D32,'Schedule inputs'!$D32='Schedule inputs'!$E32),"◆",""),IF(AND(D$8&gt;='Schedule inputs'!$D32,D$8&lt;='Schedule inputs'!$E32),1,"")))</x:f>
      </x:c>
      <x:c r="E33" s="59" t="str">
        <x:f>IF(OR(NOT(ISNUMBER('Schedule inputs'!$D32)),NOT(ISNUMBER('Schedule inputs'!$E32)),'Schedule inputs'!$E32&lt;'Schedule inputs'!$D32),"",IF('Schedule inputs'!$F32="Gate",IF(AND(E$8='Schedule inputs'!$D32,'Schedule inputs'!$D32='Schedule inputs'!$E32),"◆",""),IF(AND(E$8&gt;='Schedule inputs'!$D32,E$8&lt;='Schedule inputs'!$E32),1,"")))</x:f>
      </x:c>
      <x:c r="F33" s="59" t="str">
        <x:f>IF(OR(NOT(ISNUMBER('Schedule inputs'!$D32)),NOT(ISNUMBER('Schedule inputs'!$E32)),'Schedule inputs'!$E32&lt;'Schedule inputs'!$D32),"",IF('Schedule inputs'!$F32="Gate",IF(AND(F$8='Schedule inputs'!$D32,'Schedule inputs'!$D32='Schedule inputs'!$E32),"◆",""),IF(AND(F$8&gt;='Schedule inputs'!$D32,F$8&lt;='Schedule inputs'!$E32),1,"")))</x:f>
      </x:c>
      <x:c r="G33" s="59" t="str">
        <x:f>IF(OR(NOT(ISNUMBER('Schedule inputs'!$D32)),NOT(ISNUMBER('Schedule inputs'!$E32)),'Schedule inputs'!$E32&lt;'Schedule inputs'!$D32),"",IF('Schedule inputs'!$F32="Gate",IF(AND(G$8='Schedule inputs'!$D32,'Schedule inputs'!$D32='Schedule inputs'!$E32),"◆",""),IF(AND(G$8&gt;='Schedule inputs'!$D32,G$8&lt;='Schedule inputs'!$E32),1,"")))</x:f>
      </x:c>
      <x:c r="H33" s="59" t="str">
        <x:f>IF(OR(NOT(ISNUMBER('Schedule inputs'!$D32)),NOT(ISNUMBER('Schedule inputs'!$E32)),'Schedule inputs'!$E32&lt;'Schedule inputs'!$D32),"",IF('Schedule inputs'!$F32="Gate",IF(AND(H$8='Schedule inputs'!$D32,'Schedule inputs'!$D32='Schedule inputs'!$E32),"◆",""),IF(AND(H$8&gt;='Schedule inputs'!$D32,H$8&lt;='Schedule inputs'!$E32),1,"")))</x:f>
      </x:c>
      <x:c r="I33" s="59" t="str">
        <x:f>IF(OR(NOT(ISNUMBER('Schedule inputs'!$D32)),NOT(ISNUMBER('Schedule inputs'!$E32)),'Schedule inputs'!$E32&lt;'Schedule inputs'!$D32),"",IF('Schedule inputs'!$F32="Gate",IF(AND(I$8='Schedule inputs'!$D32,'Schedule inputs'!$D32='Schedule inputs'!$E32),"◆",""),IF(AND(I$8&gt;='Schedule inputs'!$D32,I$8&lt;='Schedule inputs'!$E32),1,"")))</x:f>
      </x:c>
      <x:c r="J33" s="59" t="str">
        <x:f>IF(OR(NOT(ISNUMBER('Schedule inputs'!$D32)),NOT(ISNUMBER('Schedule inputs'!$E32)),'Schedule inputs'!$E32&lt;'Schedule inputs'!$D32),"",IF('Schedule inputs'!$F32="Gate",IF(AND(J$8='Schedule inputs'!$D32,'Schedule inputs'!$D32='Schedule inputs'!$E32),"◆",""),IF(AND(J$8&gt;='Schedule inputs'!$D32,J$8&lt;='Schedule inputs'!$E32),1,"")))</x:f>
      </x:c>
      <x:c r="K33" s="59" t="str">
        <x:f>IF(OR(NOT(ISNUMBER('Schedule inputs'!$D32)),NOT(ISNUMBER('Schedule inputs'!$E32)),'Schedule inputs'!$E32&lt;'Schedule inputs'!$D32),"",IF('Schedule inputs'!$F32="Gate",IF(AND(K$8='Schedule inputs'!$D32,'Schedule inputs'!$D32='Schedule inputs'!$E32),"◆",""),IF(AND(K$8&gt;='Schedule inputs'!$D32,K$8&lt;='Schedule inputs'!$E32),1,"")))</x:f>
      </x:c>
      <x:c r="L33" s="59" t="str">
        <x:f>IF(OR(NOT(ISNUMBER('Schedule inputs'!$D32)),NOT(ISNUMBER('Schedule inputs'!$E32)),'Schedule inputs'!$E32&lt;'Schedule inputs'!$D32),"",IF('Schedule inputs'!$F32="Gate",IF(AND(L$8='Schedule inputs'!$D32,'Schedule inputs'!$D32='Schedule inputs'!$E32),"◆",""),IF(AND(L$8&gt;='Schedule inputs'!$D32,L$8&lt;='Schedule inputs'!$E32),1,"")))</x:f>
      </x:c>
      <x:c r="M33" s="59" t="str">
        <x:f>IF(OR(NOT(ISNUMBER('Schedule inputs'!$D32)),NOT(ISNUMBER('Schedule inputs'!$E32)),'Schedule inputs'!$E32&lt;'Schedule inputs'!$D32),"",IF('Schedule inputs'!$F32="Gate",IF(AND(M$8='Schedule inputs'!$D32,'Schedule inputs'!$D32='Schedule inputs'!$E32),"◆",""),IF(AND(M$8&gt;='Schedule inputs'!$D32,M$8&lt;='Schedule inputs'!$E32),1,"")))</x:f>
      </x:c>
      <x:c r="N33" s="59" t="str">
        <x:f>IF(OR(NOT(ISNUMBER('Schedule inputs'!$D32)),NOT(ISNUMBER('Schedule inputs'!$E32)),'Schedule inputs'!$E32&lt;'Schedule inputs'!$D32),"",IF('Schedule inputs'!$F32="Gate",IF(AND(N$8='Schedule inputs'!$D32,'Schedule inputs'!$D32='Schedule inputs'!$E32),"◆",""),IF(AND(N$8&gt;='Schedule inputs'!$D32,N$8&lt;='Schedule inputs'!$E32),1,"")))</x:f>
      </x:c>
      <x:c r="O33" s="59" t="str">
        <x:f>IF(OR(NOT(ISNUMBER('Schedule inputs'!$D32)),NOT(ISNUMBER('Schedule inputs'!$E32)),'Schedule inputs'!$E32&lt;'Schedule inputs'!$D32),"",IF('Schedule inputs'!$F32="Gate",IF(AND(O$8='Schedule inputs'!$D32,'Schedule inputs'!$D32='Schedule inputs'!$E32),"◆",""),IF(AND(O$8&gt;='Schedule inputs'!$D32,O$8&lt;='Schedule inputs'!$E32),1,"")))</x:f>
      </x:c>
      <x:c r="P33" s="59" t="str">
        <x:f>IF(OR(NOT(ISNUMBER('Schedule inputs'!$D32)),NOT(ISNUMBER('Schedule inputs'!$E32)),'Schedule inputs'!$E32&lt;'Schedule inputs'!$D32),"",IF('Schedule inputs'!$F32="Gate",IF(AND(P$8='Schedule inputs'!$D32,'Schedule inputs'!$D32='Schedule inputs'!$E32),"◆",""),IF(AND(P$8&gt;='Schedule inputs'!$D32,P$8&lt;='Schedule inputs'!$E32),1,"")))</x:f>
      </x:c>
      <x:c r="Q33" s="59" t="str">
        <x:f>IF(OR(NOT(ISNUMBER('Schedule inputs'!$D32)),NOT(ISNUMBER('Schedule inputs'!$E32)),'Schedule inputs'!$E32&lt;'Schedule inputs'!$D32),"",IF('Schedule inputs'!$F32="Gate",IF(AND(Q$8='Schedule inputs'!$D32,'Schedule inputs'!$D32='Schedule inputs'!$E32),"◆",""),IF(AND(Q$8&gt;='Schedule inputs'!$D32,Q$8&lt;='Schedule inputs'!$E32),1,"")))</x:f>
      </x:c>
      <x:c r="R33" s="59" t="str">
        <x:f>IF(OR(NOT(ISNUMBER('Schedule inputs'!$D32)),NOT(ISNUMBER('Schedule inputs'!$E32)),'Schedule inputs'!$E32&lt;'Schedule inputs'!$D32),"",IF('Schedule inputs'!$F32="Gate",IF(AND(R$8='Schedule inputs'!$D32,'Schedule inputs'!$D32='Schedule inputs'!$E32),"◆",""),IF(AND(R$8&gt;='Schedule inputs'!$D32,R$8&lt;='Schedule inputs'!$E32),1,"")))</x:f>
      </x:c>
      <x:c r="S33" s="59" t="str">
        <x:f>IF(OR(NOT(ISNUMBER('Schedule inputs'!$D32)),NOT(ISNUMBER('Schedule inputs'!$E32)),'Schedule inputs'!$E32&lt;'Schedule inputs'!$D32),"",IF('Schedule inputs'!$F32="Gate",IF(AND(S$8='Schedule inputs'!$D32,'Schedule inputs'!$D32='Schedule inputs'!$E32),"◆",""),IF(AND(S$8&gt;='Schedule inputs'!$D32,S$8&lt;='Schedule inputs'!$E32),1,"")))</x:f>
      </x:c>
      <x:c r="T33" s="59" t="str">
        <x:f>IF(OR(NOT(ISNUMBER('Schedule inputs'!$D32)),NOT(ISNUMBER('Schedule inputs'!$E32)),'Schedule inputs'!$E32&lt;'Schedule inputs'!$D32),"",IF('Schedule inputs'!$F32="Gate",IF(AND(T$8='Schedule inputs'!$D32,'Schedule inputs'!$D32='Schedule inputs'!$E32),"◆",""),IF(AND(T$8&gt;='Schedule inputs'!$D32,T$8&lt;='Schedule inputs'!$E32),1,"")))</x:f>
      </x:c>
      <x:c r="U33" s="59" t="str">
        <x:f>IF(OR(NOT(ISNUMBER('Schedule inputs'!$D32)),NOT(ISNUMBER('Schedule inputs'!$E32)),'Schedule inputs'!$E32&lt;'Schedule inputs'!$D32),"",IF('Schedule inputs'!$F32="Gate",IF(AND(U$8='Schedule inputs'!$D32,'Schedule inputs'!$D32='Schedule inputs'!$E32),"◆",""),IF(AND(U$8&gt;='Schedule inputs'!$D32,U$8&lt;='Schedule inputs'!$E32),1,"")))</x:f>
      </x:c>
      <x:c r="V33" s="59" t="str">
        <x:f>IF(OR(NOT(ISNUMBER('Schedule inputs'!$D32)),NOT(ISNUMBER('Schedule inputs'!$E32)),'Schedule inputs'!$E32&lt;'Schedule inputs'!$D32),"",IF('Schedule inputs'!$F32="Gate",IF(AND(V$8='Schedule inputs'!$D32,'Schedule inputs'!$D32='Schedule inputs'!$E32),"◆",""),IF(AND(V$8&gt;='Schedule inputs'!$D32,V$8&lt;='Schedule inputs'!$E32),1,"")))</x:f>
      </x:c>
      <x:c r="W33" s="59" t="str">
        <x:f>IF(OR(NOT(ISNUMBER('Schedule inputs'!$D32)),NOT(ISNUMBER('Schedule inputs'!$E32)),'Schedule inputs'!$E32&lt;'Schedule inputs'!$D32),"",IF('Schedule inputs'!$F32="Gate",IF(AND(W$8='Schedule inputs'!$D32,'Schedule inputs'!$D32='Schedule inputs'!$E32),"◆",""),IF(AND(W$8&gt;='Schedule inputs'!$D32,W$8&lt;='Schedule inputs'!$E32),1,"")))</x:f>
      </x:c>
      <x:c r="X33" s="59" t="str">
        <x:f>IF(OR(NOT(ISNUMBER('Schedule inputs'!$D32)),NOT(ISNUMBER('Schedule inputs'!$E32)),'Schedule inputs'!$E32&lt;'Schedule inputs'!$D32),"",IF('Schedule inputs'!$F32="Gate",IF(AND(X$8='Schedule inputs'!$D32,'Schedule inputs'!$D32='Schedule inputs'!$E32),"◆",""),IF(AND(X$8&gt;='Schedule inputs'!$D32,X$8&lt;='Schedule inputs'!$E32),1,"")))</x:f>
      </x:c>
      <x:c r="Y33" s="59" t="str">
        <x:f>IF(OR(NOT(ISNUMBER('Schedule inputs'!$D32)),NOT(ISNUMBER('Schedule inputs'!$E32)),'Schedule inputs'!$E32&lt;'Schedule inputs'!$D32),"",IF('Schedule inputs'!$F32="Gate",IF(AND(Y$8='Schedule inputs'!$D32,'Schedule inputs'!$D32='Schedule inputs'!$E32),"◆",""),IF(AND(Y$8&gt;='Schedule inputs'!$D32,Y$8&lt;='Schedule inputs'!$E32),1,"")))</x:f>
      </x:c>
      <x:c r="Z33" s="59" t="str">
        <x:f>IF(OR(NOT(ISNUMBER('Schedule inputs'!$D32)),NOT(ISNUMBER('Schedule inputs'!$E32)),'Schedule inputs'!$E32&lt;'Schedule inputs'!$D32),"",IF('Schedule inputs'!$F32="Gate",IF(AND(Z$8='Schedule inputs'!$D32,'Schedule inputs'!$D32='Schedule inputs'!$E32),"◆",""),IF(AND(Z$8&gt;='Schedule inputs'!$D32,Z$8&lt;='Schedule inputs'!$E32),1,"")))</x:f>
      </x:c>
      <x:c r="AA33" s="62" t="str">
        <x:f>IF(OR(NOT(ISNUMBER('Schedule inputs'!$D32)),NOT(ISNUMBER('Schedule inputs'!$E32)),'Schedule inputs'!$E32&lt;'Schedule inputs'!$D32),"",IF('Schedule inputs'!$F32="Gate",IF(AND(AA$8='Schedule inputs'!$D32,'Schedule inputs'!$D32='Schedule inputs'!$E32),"◆",""),IF(AND(AA$8&gt;='Schedule inputs'!$D32,AA$8&lt;='Schedule inputs'!$E32),1,"")))</x:f>
        <x:v>◆</x:v>
      </x:c>
      <x:c r="AB33" s="59" t="str">
        <x:f>IF(OR(NOT(ISNUMBER('Schedule inputs'!$D32)),NOT(ISNUMBER('Schedule inputs'!$E32)),'Schedule inputs'!$E32&lt;'Schedule inputs'!$D32),"",IF('Schedule inputs'!$F32="Gate",IF(AND(AB$8='Schedule inputs'!$D32,'Schedule inputs'!$D32='Schedule inputs'!$E32),"◆",""),IF(AND(AB$8&gt;='Schedule inputs'!$D32,AB$8&lt;='Schedule inputs'!$E32),1,"")))</x:f>
      </x:c>
      <x:c r="AC33" s="59" t="str">
        <x:f>IF(OR(NOT(ISNUMBER('Schedule inputs'!$D32)),NOT(ISNUMBER('Schedule inputs'!$E32)),'Schedule inputs'!$E32&lt;'Schedule inputs'!$D32),"",IF('Schedule inputs'!$F32="Gate",IF(AND(AC$8='Schedule inputs'!$D32,'Schedule inputs'!$D32='Schedule inputs'!$E32),"◆",""),IF(AND(AC$8&gt;='Schedule inputs'!$D32,AC$8&lt;='Schedule inputs'!$E32),1,"")))</x:f>
      </x:c>
      <x:c r="AD33" s="59" t="str">
        <x:f>IF(OR(NOT(ISNUMBER('Schedule inputs'!$D32)),NOT(ISNUMBER('Schedule inputs'!$E32)),'Schedule inputs'!$E32&lt;'Schedule inputs'!$D32),"",IF('Schedule inputs'!$F32="Gate",IF(AND(AD$8='Schedule inputs'!$D32,'Schedule inputs'!$D32='Schedule inputs'!$E32),"◆",""),IF(AND(AD$8&gt;='Schedule inputs'!$D32,AD$8&lt;='Schedule inputs'!$E32),1,"")))</x:f>
      </x:c>
      <x:c r="AE33" s="59" t="str">
        <x:f>IF(OR(NOT(ISNUMBER('Schedule inputs'!$D32)),NOT(ISNUMBER('Schedule inputs'!$E32)),'Schedule inputs'!$E32&lt;'Schedule inputs'!$D32),"",IF('Schedule inputs'!$F32="Gate",IF(AND(AE$8='Schedule inputs'!$D32,'Schedule inputs'!$D32='Schedule inputs'!$E32),"◆",""),IF(AND(AE$8&gt;='Schedule inputs'!$D32,AE$8&lt;='Schedule inputs'!$E32),1,"")))</x:f>
      </x:c>
      <x:c r="AF33" s="59" t="str">
        <x:f>IF(OR(NOT(ISNUMBER('Schedule inputs'!$D32)),NOT(ISNUMBER('Schedule inputs'!$E32)),'Schedule inputs'!$E32&lt;'Schedule inputs'!$D32),"",IF('Schedule inputs'!$F32="Gate",IF(AND(AF$8='Schedule inputs'!$D32,'Schedule inputs'!$D32='Schedule inputs'!$E32),"◆",""),IF(AND(AF$8&gt;='Schedule inputs'!$D32,AF$8&lt;='Schedule inputs'!$E32),1,"")))</x:f>
      </x:c>
      <x:c r="AG33" s="59" t="str">
        <x:f>IF(OR(NOT(ISNUMBER('Schedule inputs'!$D32)),NOT(ISNUMBER('Schedule inputs'!$E32)),'Schedule inputs'!$E32&lt;'Schedule inputs'!$D32),"",IF('Schedule inputs'!$F32="Gate",IF(AND(AG$8='Schedule inputs'!$D32,'Schedule inputs'!$D32='Schedule inputs'!$E32),"◆",""),IF(AND(AG$8&gt;='Schedule inputs'!$D32,AG$8&lt;='Schedule inputs'!$E32),1,"")))</x:f>
      </x:c>
      <x:c r="AH33" s="59" t="str">
        <x:f>IF(OR(NOT(ISNUMBER('Schedule inputs'!$D32)),NOT(ISNUMBER('Schedule inputs'!$E32)),'Schedule inputs'!$E32&lt;'Schedule inputs'!$D32),"",IF('Schedule inputs'!$F32="Gate",IF(AND(AH$8='Schedule inputs'!$D32,'Schedule inputs'!$D32='Schedule inputs'!$E32),"◆",""),IF(AND(AH$8&gt;='Schedule inputs'!$D32,AH$8&lt;='Schedule inputs'!$E32),1,"")))</x:f>
      </x:c>
      <x:c r="AI33" s="59" t="str">
        <x:f>IF(OR(NOT(ISNUMBER('Schedule inputs'!$D32)),NOT(ISNUMBER('Schedule inputs'!$E32)),'Schedule inputs'!$E32&lt;'Schedule inputs'!$D32),"",IF('Schedule inputs'!$F32="Gate",IF(AND(AI$8='Schedule inputs'!$D32,'Schedule inputs'!$D32='Schedule inputs'!$E32),"◆",""),IF(AND(AI$8&gt;='Schedule inputs'!$D32,AI$8&lt;='Schedule inputs'!$E32),1,"")))</x:f>
      </x:c>
    </x:row>
    <x:row r="34" ht="24" customHeight="1">
      <x:c r="A34" s="56" t="n">
        <x:f>'Schedule inputs'!A33</x:f>
        <x:v>26</x:v>
      </x:c>
      <x:c r="B34" s="56" t="str">
        <x:f>'Schedule inputs'!B33</x:f>
        <x:v>Wave B - remaining stock and equipment</x:v>
      </x:c>
      <x:c r="C34" s="60" t="str">
        <x:f>IF(OR(NOT(ISNUMBER('Schedule inputs'!$D33)),NOT(ISNUMBER('Schedule inputs'!$E33)),'Schedule inputs'!$E33&lt;'Schedule inputs'!$D33),"",IF('Schedule inputs'!$F33="Gate",IF(AND(C$8='Schedule inputs'!$D33,'Schedule inputs'!$D33='Schedule inputs'!$E33),"◆",""),IF(AND(C$8&gt;='Schedule inputs'!$D33,C$8&lt;='Schedule inputs'!$E33),1,"")))</x:f>
      </x:c>
      <x:c r="D34" s="60" t="str">
        <x:f>IF(OR(NOT(ISNUMBER('Schedule inputs'!$D33)),NOT(ISNUMBER('Schedule inputs'!$E33)),'Schedule inputs'!$E33&lt;'Schedule inputs'!$D33),"",IF('Schedule inputs'!$F33="Gate",IF(AND(D$8='Schedule inputs'!$D33,'Schedule inputs'!$D33='Schedule inputs'!$E33),"◆",""),IF(AND(D$8&gt;='Schedule inputs'!$D33,D$8&lt;='Schedule inputs'!$E33),1,"")))</x:f>
      </x:c>
      <x:c r="E34" s="60" t="str">
        <x:f>IF(OR(NOT(ISNUMBER('Schedule inputs'!$D33)),NOT(ISNUMBER('Schedule inputs'!$E33)),'Schedule inputs'!$E33&lt;'Schedule inputs'!$D33),"",IF('Schedule inputs'!$F33="Gate",IF(AND(E$8='Schedule inputs'!$D33,'Schedule inputs'!$D33='Schedule inputs'!$E33),"◆",""),IF(AND(E$8&gt;='Schedule inputs'!$D33,E$8&lt;='Schedule inputs'!$E33),1,"")))</x:f>
      </x:c>
      <x:c r="F34" s="60" t="str">
        <x:f>IF(OR(NOT(ISNUMBER('Schedule inputs'!$D33)),NOT(ISNUMBER('Schedule inputs'!$E33)),'Schedule inputs'!$E33&lt;'Schedule inputs'!$D33),"",IF('Schedule inputs'!$F33="Gate",IF(AND(F$8='Schedule inputs'!$D33,'Schedule inputs'!$D33='Schedule inputs'!$E33),"◆",""),IF(AND(F$8&gt;='Schedule inputs'!$D33,F$8&lt;='Schedule inputs'!$E33),1,"")))</x:f>
      </x:c>
      <x:c r="G34" s="60" t="str">
        <x:f>IF(OR(NOT(ISNUMBER('Schedule inputs'!$D33)),NOT(ISNUMBER('Schedule inputs'!$E33)),'Schedule inputs'!$E33&lt;'Schedule inputs'!$D33),"",IF('Schedule inputs'!$F33="Gate",IF(AND(G$8='Schedule inputs'!$D33,'Schedule inputs'!$D33='Schedule inputs'!$E33),"◆",""),IF(AND(G$8&gt;='Schedule inputs'!$D33,G$8&lt;='Schedule inputs'!$E33),1,"")))</x:f>
      </x:c>
      <x:c r="H34" s="60" t="str">
        <x:f>IF(OR(NOT(ISNUMBER('Schedule inputs'!$D33)),NOT(ISNUMBER('Schedule inputs'!$E33)),'Schedule inputs'!$E33&lt;'Schedule inputs'!$D33),"",IF('Schedule inputs'!$F33="Gate",IF(AND(H$8='Schedule inputs'!$D33,'Schedule inputs'!$D33='Schedule inputs'!$E33),"◆",""),IF(AND(H$8&gt;='Schedule inputs'!$D33,H$8&lt;='Schedule inputs'!$E33),1,"")))</x:f>
      </x:c>
      <x:c r="I34" s="60" t="str">
        <x:f>IF(OR(NOT(ISNUMBER('Schedule inputs'!$D33)),NOT(ISNUMBER('Schedule inputs'!$E33)),'Schedule inputs'!$E33&lt;'Schedule inputs'!$D33),"",IF('Schedule inputs'!$F33="Gate",IF(AND(I$8='Schedule inputs'!$D33,'Schedule inputs'!$D33='Schedule inputs'!$E33),"◆",""),IF(AND(I$8&gt;='Schedule inputs'!$D33,I$8&lt;='Schedule inputs'!$E33),1,"")))</x:f>
      </x:c>
      <x:c r="J34" s="60" t="str">
        <x:f>IF(OR(NOT(ISNUMBER('Schedule inputs'!$D33)),NOT(ISNUMBER('Schedule inputs'!$E33)),'Schedule inputs'!$E33&lt;'Schedule inputs'!$D33),"",IF('Schedule inputs'!$F33="Gate",IF(AND(J$8='Schedule inputs'!$D33,'Schedule inputs'!$D33='Schedule inputs'!$E33),"◆",""),IF(AND(J$8&gt;='Schedule inputs'!$D33,J$8&lt;='Schedule inputs'!$E33),1,"")))</x:f>
      </x:c>
      <x:c r="K34" s="60" t="str">
        <x:f>IF(OR(NOT(ISNUMBER('Schedule inputs'!$D33)),NOT(ISNUMBER('Schedule inputs'!$E33)),'Schedule inputs'!$E33&lt;'Schedule inputs'!$D33),"",IF('Schedule inputs'!$F33="Gate",IF(AND(K$8='Schedule inputs'!$D33,'Schedule inputs'!$D33='Schedule inputs'!$E33),"◆",""),IF(AND(K$8&gt;='Schedule inputs'!$D33,K$8&lt;='Schedule inputs'!$E33),1,"")))</x:f>
      </x:c>
      <x:c r="L34" s="60" t="str">
        <x:f>IF(OR(NOT(ISNUMBER('Schedule inputs'!$D33)),NOT(ISNUMBER('Schedule inputs'!$E33)),'Schedule inputs'!$E33&lt;'Schedule inputs'!$D33),"",IF('Schedule inputs'!$F33="Gate",IF(AND(L$8='Schedule inputs'!$D33,'Schedule inputs'!$D33='Schedule inputs'!$E33),"◆",""),IF(AND(L$8&gt;='Schedule inputs'!$D33,L$8&lt;='Schedule inputs'!$E33),1,"")))</x:f>
      </x:c>
      <x:c r="M34" s="60" t="str">
        <x:f>IF(OR(NOT(ISNUMBER('Schedule inputs'!$D33)),NOT(ISNUMBER('Schedule inputs'!$E33)),'Schedule inputs'!$E33&lt;'Schedule inputs'!$D33),"",IF('Schedule inputs'!$F33="Gate",IF(AND(M$8='Schedule inputs'!$D33,'Schedule inputs'!$D33='Schedule inputs'!$E33),"◆",""),IF(AND(M$8&gt;='Schedule inputs'!$D33,M$8&lt;='Schedule inputs'!$E33),1,"")))</x:f>
      </x:c>
      <x:c r="N34" s="60" t="str">
        <x:f>IF(OR(NOT(ISNUMBER('Schedule inputs'!$D33)),NOT(ISNUMBER('Schedule inputs'!$E33)),'Schedule inputs'!$E33&lt;'Schedule inputs'!$D33),"",IF('Schedule inputs'!$F33="Gate",IF(AND(N$8='Schedule inputs'!$D33,'Schedule inputs'!$D33='Schedule inputs'!$E33),"◆",""),IF(AND(N$8&gt;='Schedule inputs'!$D33,N$8&lt;='Schedule inputs'!$E33),1,"")))</x:f>
      </x:c>
      <x:c r="O34" s="60" t="str">
        <x:f>IF(OR(NOT(ISNUMBER('Schedule inputs'!$D33)),NOT(ISNUMBER('Schedule inputs'!$E33)),'Schedule inputs'!$E33&lt;'Schedule inputs'!$D33),"",IF('Schedule inputs'!$F33="Gate",IF(AND(O$8='Schedule inputs'!$D33,'Schedule inputs'!$D33='Schedule inputs'!$E33),"◆",""),IF(AND(O$8&gt;='Schedule inputs'!$D33,O$8&lt;='Schedule inputs'!$E33),1,"")))</x:f>
      </x:c>
      <x:c r="P34" s="60" t="str">
        <x:f>IF(OR(NOT(ISNUMBER('Schedule inputs'!$D33)),NOT(ISNUMBER('Schedule inputs'!$E33)),'Schedule inputs'!$E33&lt;'Schedule inputs'!$D33),"",IF('Schedule inputs'!$F33="Gate",IF(AND(P$8='Schedule inputs'!$D33,'Schedule inputs'!$D33='Schedule inputs'!$E33),"◆",""),IF(AND(P$8&gt;='Schedule inputs'!$D33,P$8&lt;='Schedule inputs'!$E33),1,"")))</x:f>
      </x:c>
      <x:c r="Q34" s="60" t="str">
        <x:f>IF(OR(NOT(ISNUMBER('Schedule inputs'!$D33)),NOT(ISNUMBER('Schedule inputs'!$E33)),'Schedule inputs'!$E33&lt;'Schedule inputs'!$D33),"",IF('Schedule inputs'!$F33="Gate",IF(AND(Q$8='Schedule inputs'!$D33,'Schedule inputs'!$D33='Schedule inputs'!$E33),"◆",""),IF(AND(Q$8&gt;='Schedule inputs'!$D33,Q$8&lt;='Schedule inputs'!$E33),1,"")))</x:f>
      </x:c>
      <x:c r="R34" s="60" t="str">
        <x:f>IF(OR(NOT(ISNUMBER('Schedule inputs'!$D33)),NOT(ISNUMBER('Schedule inputs'!$E33)),'Schedule inputs'!$E33&lt;'Schedule inputs'!$D33),"",IF('Schedule inputs'!$F33="Gate",IF(AND(R$8='Schedule inputs'!$D33,'Schedule inputs'!$D33='Schedule inputs'!$E33),"◆",""),IF(AND(R$8&gt;='Schedule inputs'!$D33,R$8&lt;='Schedule inputs'!$E33),1,"")))</x:f>
      </x:c>
      <x:c r="S34" s="60" t="str">
        <x:f>IF(OR(NOT(ISNUMBER('Schedule inputs'!$D33)),NOT(ISNUMBER('Schedule inputs'!$E33)),'Schedule inputs'!$E33&lt;'Schedule inputs'!$D33),"",IF('Schedule inputs'!$F33="Gate",IF(AND(S$8='Schedule inputs'!$D33,'Schedule inputs'!$D33='Schedule inputs'!$E33),"◆",""),IF(AND(S$8&gt;='Schedule inputs'!$D33,S$8&lt;='Schedule inputs'!$E33),1,"")))</x:f>
      </x:c>
      <x:c r="T34" s="60" t="str">
        <x:f>IF(OR(NOT(ISNUMBER('Schedule inputs'!$D33)),NOT(ISNUMBER('Schedule inputs'!$E33)),'Schedule inputs'!$E33&lt;'Schedule inputs'!$D33),"",IF('Schedule inputs'!$F33="Gate",IF(AND(T$8='Schedule inputs'!$D33,'Schedule inputs'!$D33='Schedule inputs'!$E33),"◆",""),IF(AND(T$8&gt;='Schedule inputs'!$D33,T$8&lt;='Schedule inputs'!$E33),1,"")))</x:f>
      </x:c>
      <x:c r="U34" s="60" t="str">
        <x:f>IF(OR(NOT(ISNUMBER('Schedule inputs'!$D33)),NOT(ISNUMBER('Schedule inputs'!$E33)),'Schedule inputs'!$E33&lt;'Schedule inputs'!$D33),"",IF('Schedule inputs'!$F33="Gate",IF(AND(U$8='Schedule inputs'!$D33,'Schedule inputs'!$D33='Schedule inputs'!$E33),"◆",""),IF(AND(U$8&gt;='Schedule inputs'!$D33,U$8&lt;='Schedule inputs'!$E33),1,"")))</x:f>
      </x:c>
      <x:c r="V34" s="60" t="str">
        <x:f>IF(OR(NOT(ISNUMBER('Schedule inputs'!$D33)),NOT(ISNUMBER('Schedule inputs'!$E33)),'Schedule inputs'!$E33&lt;'Schedule inputs'!$D33),"",IF('Schedule inputs'!$F33="Gate",IF(AND(V$8='Schedule inputs'!$D33,'Schedule inputs'!$D33='Schedule inputs'!$E33),"◆",""),IF(AND(V$8&gt;='Schedule inputs'!$D33,V$8&lt;='Schedule inputs'!$E33),1,"")))</x:f>
      </x:c>
      <x:c r="W34" s="60" t="str">
        <x:f>IF(OR(NOT(ISNUMBER('Schedule inputs'!$D33)),NOT(ISNUMBER('Schedule inputs'!$E33)),'Schedule inputs'!$E33&lt;'Schedule inputs'!$D33),"",IF('Schedule inputs'!$F33="Gate",IF(AND(W$8='Schedule inputs'!$D33,'Schedule inputs'!$D33='Schedule inputs'!$E33),"◆",""),IF(AND(W$8&gt;='Schedule inputs'!$D33,W$8&lt;='Schedule inputs'!$E33),1,"")))</x:f>
      </x:c>
      <x:c r="X34" s="60" t="str">
        <x:f>IF(OR(NOT(ISNUMBER('Schedule inputs'!$D33)),NOT(ISNUMBER('Schedule inputs'!$E33)),'Schedule inputs'!$E33&lt;'Schedule inputs'!$D33),"",IF('Schedule inputs'!$F33="Gate",IF(AND(X$8='Schedule inputs'!$D33,'Schedule inputs'!$D33='Schedule inputs'!$E33),"◆",""),IF(AND(X$8&gt;='Schedule inputs'!$D33,X$8&lt;='Schedule inputs'!$E33),1,"")))</x:f>
      </x:c>
      <x:c r="Y34" s="60" t="str">
        <x:f>IF(OR(NOT(ISNUMBER('Schedule inputs'!$D33)),NOT(ISNUMBER('Schedule inputs'!$E33)),'Schedule inputs'!$E33&lt;'Schedule inputs'!$D33),"",IF('Schedule inputs'!$F33="Gate",IF(AND(Y$8='Schedule inputs'!$D33,'Schedule inputs'!$D33='Schedule inputs'!$E33),"◆",""),IF(AND(Y$8&gt;='Schedule inputs'!$D33,Y$8&lt;='Schedule inputs'!$E33),1,"")))</x:f>
      </x:c>
      <x:c r="Z34" s="60" t="str">
        <x:f>IF(OR(NOT(ISNUMBER('Schedule inputs'!$D33)),NOT(ISNUMBER('Schedule inputs'!$E33)),'Schedule inputs'!$E33&lt;'Schedule inputs'!$D33),"",IF('Schedule inputs'!$F33="Gate",IF(AND(Z$8='Schedule inputs'!$D33,'Schedule inputs'!$D33='Schedule inputs'!$E33),"◆",""),IF(AND(Z$8&gt;='Schedule inputs'!$D33,Z$8&lt;='Schedule inputs'!$E33),1,"")))</x:f>
      </x:c>
      <x:c r="AA34" s="63" t="n">
        <x:f>IF(OR(NOT(ISNUMBER('Schedule inputs'!$D33)),NOT(ISNUMBER('Schedule inputs'!$E33)),'Schedule inputs'!$E33&lt;'Schedule inputs'!$D33),"",IF('Schedule inputs'!$F33="Gate",IF(AND(AA$8='Schedule inputs'!$D33,'Schedule inputs'!$D33='Schedule inputs'!$E33),"◆",""),IF(AND(AA$8&gt;='Schedule inputs'!$D33,AA$8&lt;='Schedule inputs'!$E33),1,"")))</x:f>
        <x:v>1</x:v>
      </x:c>
      <x:c r="AB34" s="60" t="n">
        <x:f>IF(OR(NOT(ISNUMBER('Schedule inputs'!$D33)),NOT(ISNUMBER('Schedule inputs'!$E33)),'Schedule inputs'!$E33&lt;'Schedule inputs'!$D33),"",IF('Schedule inputs'!$F33="Gate",IF(AND(AB$8='Schedule inputs'!$D33,'Schedule inputs'!$D33='Schedule inputs'!$E33),"◆",""),IF(AND(AB$8&gt;='Schedule inputs'!$D33,AB$8&lt;='Schedule inputs'!$E33),1,"")))</x:f>
        <x:v>1</x:v>
      </x:c>
      <x:c r="AC34" s="60" t="n">
        <x:f>IF(OR(NOT(ISNUMBER('Schedule inputs'!$D33)),NOT(ISNUMBER('Schedule inputs'!$E33)),'Schedule inputs'!$E33&lt;'Schedule inputs'!$D33),"",IF('Schedule inputs'!$F33="Gate",IF(AND(AC$8='Schedule inputs'!$D33,'Schedule inputs'!$D33='Schedule inputs'!$E33),"◆",""),IF(AND(AC$8&gt;='Schedule inputs'!$D33,AC$8&lt;='Schedule inputs'!$E33),1,"")))</x:f>
        <x:v>1</x:v>
      </x:c>
      <x:c r="AD34" s="60" t="str">
        <x:f>IF(OR(NOT(ISNUMBER('Schedule inputs'!$D33)),NOT(ISNUMBER('Schedule inputs'!$E33)),'Schedule inputs'!$E33&lt;'Schedule inputs'!$D33),"",IF('Schedule inputs'!$F33="Gate",IF(AND(AD$8='Schedule inputs'!$D33,'Schedule inputs'!$D33='Schedule inputs'!$E33),"◆",""),IF(AND(AD$8&gt;='Schedule inputs'!$D33,AD$8&lt;='Schedule inputs'!$E33),1,"")))</x:f>
      </x:c>
      <x:c r="AE34" s="60" t="str">
        <x:f>IF(OR(NOT(ISNUMBER('Schedule inputs'!$D33)),NOT(ISNUMBER('Schedule inputs'!$E33)),'Schedule inputs'!$E33&lt;'Schedule inputs'!$D33),"",IF('Schedule inputs'!$F33="Gate",IF(AND(AE$8='Schedule inputs'!$D33,'Schedule inputs'!$D33='Schedule inputs'!$E33),"◆",""),IF(AND(AE$8&gt;='Schedule inputs'!$D33,AE$8&lt;='Schedule inputs'!$E33),1,"")))</x:f>
      </x:c>
      <x:c r="AF34" s="60" t="str">
        <x:f>IF(OR(NOT(ISNUMBER('Schedule inputs'!$D33)),NOT(ISNUMBER('Schedule inputs'!$E33)),'Schedule inputs'!$E33&lt;'Schedule inputs'!$D33),"",IF('Schedule inputs'!$F33="Gate",IF(AND(AF$8='Schedule inputs'!$D33,'Schedule inputs'!$D33='Schedule inputs'!$E33),"◆",""),IF(AND(AF$8&gt;='Schedule inputs'!$D33,AF$8&lt;='Schedule inputs'!$E33),1,"")))</x:f>
      </x:c>
      <x:c r="AG34" s="60" t="str">
        <x:f>IF(OR(NOT(ISNUMBER('Schedule inputs'!$D33)),NOT(ISNUMBER('Schedule inputs'!$E33)),'Schedule inputs'!$E33&lt;'Schedule inputs'!$D33),"",IF('Schedule inputs'!$F33="Gate",IF(AND(AG$8='Schedule inputs'!$D33,'Schedule inputs'!$D33='Schedule inputs'!$E33),"◆",""),IF(AND(AG$8&gt;='Schedule inputs'!$D33,AG$8&lt;='Schedule inputs'!$E33),1,"")))</x:f>
      </x:c>
      <x:c r="AH34" s="60" t="str">
        <x:f>IF(OR(NOT(ISNUMBER('Schedule inputs'!$D33)),NOT(ISNUMBER('Schedule inputs'!$E33)),'Schedule inputs'!$E33&lt;'Schedule inputs'!$D33),"",IF('Schedule inputs'!$F33="Gate",IF(AND(AH$8='Schedule inputs'!$D33,'Schedule inputs'!$D33='Schedule inputs'!$E33),"◆",""),IF(AND(AH$8&gt;='Schedule inputs'!$D33,AH$8&lt;='Schedule inputs'!$E33),1,"")))</x:f>
      </x:c>
      <x:c r="AI34" s="60" t="str">
        <x:f>IF(OR(NOT(ISNUMBER('Schedule inputs'!$D33)),NOT(ISNUMBER('Schedule inputs'!$E33)),'Schedule inputs'!$E33&lt;'Schedule inputs'!$D33),"",IF('Schedule inputs'!$F33="Gate",IF(AND(AI$8='Schedule inputs'!$D33,'Schedule inputs'!$D33='Schedule inputs'!$E33),"◆",""),IF(AND(AI$8&gt;='Schedule inputs'!$D33,AI$8&lt;='Schedule inputs'!$E33),1,"")))</x:f>
      </x:c>
    </x:row>
    <x:row r="35" ht="24" customHeight="1">
      <x:c r="A35" s="54" t="n">
        <x:f>'Schedule inputs'!A34</x:f>
        <x:v>27</x:v>
      </x:c>
      <x:c r="B35" s="54" t="str">
        <x:f>'Schedule inputs'!B34</x:f>
        <x:v>Ramp and service performance</x:v>
      </x:c>
      <x:c r="C35" s="59" t="str">
        <x:f>IF(OR(NOT(ISNUMBER('Schedule inputs'!$D34)),NOT(ISNUMBER('Schedule inputs'!$E34)),'Schedule inputs'!$E34&lt;'Schedule inputs'!$D34),"",IF('Schedule inputs'!$F34="Gate",IF(AND(C$8='Schedule inputs'!$D34,'Schedule inputs'!$D34='Schedule inputs'!$E34),"◆",""),IF(AND(C$8&gt;='Schedule inputs'!$D34,C$8&lt;='Schedule inputs'!$E34),1,"")))</x:f>
      </x:c>
      <x:c r="D35" s="59" t="str">
        <x:f>IF(OR(NOT(ISNUMBER('Schedule inputs'!$D34)),NOT(ISNUMBER('Schedule inputs'!$E34)),'Schedule inputs'!$E34&lt;'Schedule inputs'!$D34),"",IF('Schedule inputs'!$F34="Gate",IF(AND(D$8='Schedule inputs'!$D34,'Schedule inputs'!$D34='Schedule inputs'!$E34),"◆",""),IF(AND(D$8&gt;='Schedule inputs'!$D34,D$8&lt;='Schedule inputs'!$E34),1,"")))</x:f>
      </x:c>
      <x:c r="E35" s="59" t="str">
        <x:f>IF(OR(NOT(ISNUMBER('Schedule inputs'!$D34)),NOT(ISNUMBER('Schedule inputs'!$E34)),'Schedule inputs'!$E34&lt;'Schedule inputs'!$D34),"",IF('Schedule inputs'!$F34="Gate",IF(AND(E$8='Schedule inputs'!$D34,'Schedule inputs'!$D34='Schedule inputs'!$E34),"◆",""),IF(AND(E$8&gt;='Schedule inputs'!$D34,E$8&lt;='Schedule inputs'!$E34),1,"")))</x:f>
      </x:c>
      <x:c r="F35" s="59" t="str">
        <x:f>IF(OR(NOT(ISNUMBER('Schedule inputs'!$D34)),NOT(ISNUMBER('Schedule inputs'!$E34)),'Schedule inputs'!$E34&lt;'Schedule inputs'!$D34),"",IF('Schedule inputs'!$F34="Gate",IF(AND(F$8='Schedule inputs'!$D34,'Schedule inputs'!$D34='Schedule inputs'!$E34),"◆",""),IF(AND(F$8&gt;='Schedule inputs'!$D34,F$8&lt;='Schedule inputs'!$E34),1,"")))</x:f>
      </x:c>
      <x:c r="G35" s="59" t="str">
        <x:f>IF(OR(NOT(ISNUMBER('Schedule inputs'!$D34)),NOT(ISNUMBER('Schedule inputs'!$E34)),'Schedule inputs'!$E34&lt;'Schedule inputs'!$D34),"",IF('Schedule inputs'!$F34="Gate",IF(AND(G$8='Schedule inputs'!$D34,'Schedule inputs'!$D34='Schedule inputs'!$E34),"◆",""),IF(AND(G$8&gt;='Schedule inputs'!$D34,G$8&lt;='Schedule inputs'!$E34),1,"")))</x:f>
      </x:c>
      <x:c r="H35" s="59" t="str">
        <x:f>IF(OR(NOT(ISNUMBER('Schedule inputs'!$D34)),NOT(ISNUMBER('Schedule inputs'!$E34)),'Schedule inputs'!$E34&lt;'Schedule inputs'!$D34),"",IF('Schedule inputs'!$F34="Gate",IF(AND(H$8='Schedule inputs'!$D34,'Schedule inputs'!$D34='Schedule inputs'!$E34),"◆",""),IF(AND(H$8&gt;='Schedule inputs'!$D34,H$8&lt;='Schedule inputs'!$E34),1,"")))</x:f>
      </x:c>
      <x:c r="I35" s="59" t="str">
        <x:f>IF(OR(NOT(ISNUMBER('Schedule inputs'!$D34)),NOT(ISNUMBER('Schedule inputs'!$E34)),'Schedule inputs'!$E34&lt;'Schedule inputs'!$D34),"",IF('Schedule inputs'!$F34="Gate",IF(AND(I$8='Schedule inputs'!$D34,'Schedule inputs'!$D34='Schedule inputs'!$E34),"◆",""),IF(AND(I$8&gt;='Schedule inputs'!$D34,I$8&lt;='Schedule inputs'!$E34),1,"")))</x:f>
      </x:c>
      <x:c r="J35" s="59" t="str">
        <x:f>IF(OR(NOT(ISNUMBER('Schedule inputs'!$D34)),NOT(ISNUMBER('Schedule inputs'!$E34)),'Schedule inputs'!$E34&lt;'Schedule inputs'!$D34),"",IF('Schedule inputs'!$F34="Gate",IF(AND(J$8='Schedule inputs'!$D34,'Schedule inputs'!$D34='Schedule inputs'!$E34),"◆",""),IF(AND(J$8&gt;='Schedule inputs'!$D34,J$8&lt;='Schedule inputs'!$E34),1,"")))</x:f>
      </x:c>
      <x:c r="K35" s="59" t="str">
        <x:f>IF(OR(NOT(ISNUMBER('Schedule inputs'!$D34)),NOT(ISNUMBER('Schedule inputs'!$E34)),'Schedule inputs'!$E34&lt;'Schedule inputs'!$D34),"",IF('Schedule inputs'!$F34="Gate",IF(AND(K$8='Schedule inputs'!$D34,'Schedule inputs'!$D34='Schedule inputs'!$E34),"◆",""),IF(AND(K$8&gt;='Schedule inputs'!$D34,K$8&lt;='Schedule inputs'!$E34),1,"")))</x:f>
      </x:c>
      <x:c r="L35" s="59" t="str">
        <x:f>IF(OR(NOT(ISNUMBER('Schedule inputs'!$D34)),NOT(ISNUMBER('Schedule inputs'!$E34)),'Schedule inputs'!$E34&lt;'Schedule inputs'!$D34),"",IF('Schedule inputs'!$F34="Gate",IF(AND(L$8='Schedule inputs'!$D34,'Schedule inputs'!$D34='Schedule inputs'!$E34),"◆",""),IF(AND(L$8&gt;='Schedule inputs'!$D34,L$8&lt;='Schedule inputs'!$E34),1,"")))</x:f>
      </x:c>
      <x:c r="M35" s="59" t="str">
        <x:f>IF(OR(NOT(ISNUMBER('Schedule inputs'!$D34)),NOT(ISNUMBER('Schedule inputs'!$E34)),'Schedule inputs'!$E34&lt;'Schedule inputs'!$D34),"",IF('Schedule inputs'!$F34="Gate",IF(AND(M$8='Schedule inputs'!$D34,'Schedule inputs'!$D34='Schedule inputs'!$E34),"◆",""),IF(AND(M$8&gt;='Schedule inputs'!$D34,M$8&lt;='Schedule inputs'!$E34),1,"")))</x:f>
      </x:c>
      <x:c r="N35" s="59" t="str">
        <x:f>IF(OR(NOT(ISNUMBER('Schedule inputs'!$D34)),NOT(ISNUMBER('Schedule inputs'!$E34)),'Schedule inputs'!$E34&lt;'Schedule inputs'!$D34),"",IF('Schedule inputs'!$F34="Gate",IF(AND(N$8='Schedule inputs'!$D34,'Schedule inputs'!$D34='Schedule inputs'!$E34),"◆",""),IF(AND(N$8&gt;='Schedule inputs'!$D34,N$8&lt;='Schedule inputs'!$E34),1,"")))</x:f>
      </x:c>
      <x:c r="O35" s="59" t="str">
        <x:f>IF(OR(NOT(ISNUMBER('Schedule inputs'!$D34)),NOT(ISNUMBER('Schedule inputs'!$E34)),'Schedule inputs'!$E34&lt;'Schedule inputs'!$D34),"",IF('Schedule inputs'!$F34="Gate",IF(AND(O$8='Schedule inputs'!$D34,'Schedule inputs'!$D34='Schedule inputs'!$E34),"◆",""),IF(AND(O$8&gt;='Schedule inputs'!$D34,O$8&lt;='Schedule inputs'!$E34),1,"")))</x:f>
      </x:c>
      <x:c r="P35" s="59" t="str">
        <x:f>IF(OR(NOT(ISNUMBER('Schedule inputs'!$D34)),NOT(ISNUMBER('Schedule inputs'!$E34)),'Schedule inputs'!$E34&lt;'Schedule inputs'!$D34),"",IF('Schedule inputs'!$F34="Gate",IF(AND(P$8='Schedule inputs'!$D34,'Schedule inputs'!$D34='Schedule inputs'!$E34),"◆",""),IF(AND(P$8&gt;='Schedule inputs'!$D34,P$8&lt;='Schedule inputs'!$E34),1,"")))</x:f>
      </x:c>
      <x:c r="Q35" s="59" t="str">
        <x:f>IF(OR(NOT(ISNUMBER('Schedule inputs'!$D34)),NOT(ISNUMBER('Schedule inputs'!$E34)),'Schedule inputs'!$E34&lt;'Schedule inputs'!$D34),"",IF('Schedule inputs'!$F34="Gate",IF(AND(Q$8='Schedule inputs'!$D34,'Schedule inputs'!$D34='Schedule inputs'!$E34),"◆",""),IF(AND(Q$8&gt;='Schedule inputs'!$D34,Q$8&lt;='Schedule inputs'!$E34),1,"")))</x:f>
      </x:c>
      <x:c r="R35" s="59" t="str">
        <x:f>IF(OR(NOT(ISNUMBER('Schedule inputs'!$D34)),NOT(ISNUMBER('Schedule inputs'!$E34)),'Schedule inputs'!$E34&lt;'Schedule inputs'!$D34),"",IF('Schedule inputs'!$F34="Gate",IF(AND(R$8='Schedule inputs'!$D34,'Schedule inputs'!$D34='Schedule inputs'!$E34),"◆",""),IF(AND(R$8&gt;='Schedule inputs'!$D34,R$8&lt;='Schedule inputs'!$E34),1,"")))</x:f>
      </x:c>
      <x:c r="S35" s="59" t="str">
        <x:f>IF(OR(NOT(ISNUMBER('Schedule inputs'!$D34)),NOT(ISNUMBER('Schedule inputs'!$E34)),'Schedule inputs'!$E34&lt;'Schedule inputs'!$D34),"",IF('Schedule inputs'!$F34="Gate",IF(AND(S$8='Schedule inputs'!$D34,'Schedule inputs'!$D34='Schedule inputs'!$E34),"◆",""),IF(AND(S$8&gt;='Schedule inputs'!$D34,S$8&lt;='Schedule inputs'!$E34),1,"")))</x:f>
      </x:c>
      <x:c r="T35" s="59" t="str">
        <x:f>IF(OR(NOT(ISNUMBER('Schedule inputs'!$D34)),NOT(ISNUMBER('Schedule inputs'!$E34)),'Schedule inputs'!$E34&lt;'Schedule inputs'!$D34),"",IF('Schedule inputs'!$F34="Gate",IF(AND(T$8='Schedule inputs'!$D34,'Schedule inputs'!$D34='Schedule inputs'!$E34),"◆",""),IF(AND(T$8&gt;='Schedule inputs'!$D34,T$8&lt;='Schedule inputs'!$E34),1,"")))</x:f>
      </x:c>
      <x:c r="U35" s="59" t="str">
        <x:f>IF(OR(NOT(ISNUMBER('Schedule inputs'!$D34)),NOT(ISNUMBER('Schedule inputs'!$E34)),'Schedule inputs'!$E34&lt;'Schedule inputs'!$D34),"",IF('Schedule inputs'!$F34="Gate",IF(AND(U$8='Schedule inputs'!$D34,'Schedule inputs'!$D34='Schedule inputs'!$E34),"◆",""),IF(AND(U$8&gt;='Schedule inputs'!$D34,U$8&lt;='Schedule inputs'!$E34),1,"")))</x:f>
      </x:c>
      <x:c r="V35" s="59" t="str">
        <x:f>IF(OR(NOT(ISNUMBER('Schedule inputs'!$D34)),NOT(ISNUMBER('Schedule inputs'!$E34)),'Schedule inputs'!$E34&lt;'Schedule inputs'!$D34),"",IF('Schedule inputs'!$F34="Gate",IF(AND(V$8='Schedule inputs'!$D34,'Schedule inputs'!$D34='Schedule inputs'!$E34),"◆",""),IF(AND(V$8&gt;='Schedule inputs'!$D34,V$8&lt;='Schedule inputs'!$E34),1,"")))</x:f>
      </x:c>
      <x:c r="W35" s="59" t="str">
        <x:f>IF(OR(NOT(ISNUMBER('Schedule inputs'!$D34)),NOT(ISNUMBER('Schedule inputs'!$E34)),'Schedule inputs'!$E34&lt;'Schedule inputs'!$D34),"",IF('Schedule inputs'!$F34="Gate",IF(AND(W$8='Schedule inputs'!$D34,'Schedule inputs'!$D34='Schedule inputs'!$E34),"◆",""),IF(AND(W$8&gt;='Schedule inputs'!$D34,W$8&lt;='Schedule inputs'!$E34),1,"")))</x:f>
      </x:c>
      <x:c r="X35" s="59" t="str">
        <x:f>IF(OR(NOT(ISNUMBER('Schedule inputs'!$D34)),NOT(ISNUMBER('Schedule inputs'!$E34)),'Schedule inputs'!$E34&lt;'Schedule inputs'!$D34),"",IF('Schedule inputs'!$F34="Gate",IF(AND(X$8='Schedule inputs'!$D34,'Schedule inputs'!$D34='Schedule inputs'!$E34),"◆",""),IF(AND(X$8&gt;='Schedule inputs'!$D34,X$8&lt;='Schedule inputs'!$E34),1,"")))</x:f>
      </x:c>
      <x:c r="Y35" s="59" t="str">
        <x:f>IF(OR(NOT(ISNUMBER('Schedule inputs'!$D34)),NOT(ISNUMBER('Schedule inputs'!$E34)),'Schedule inputs'!$E34&lt;'Schedule inputs'!$D34),"",IF('Schedule inputs'!$F34="Gate",IF(AND(Y$8='Schedule inputs'!$D34,'Schedule inputs'!$D34='Schedule inputs'!$E34),"◆",""),IF(AND(Y$8&gt;='Schedule inputs'!$D34,Y$8&lt;='Schedule inputs'!$E34),1,"")))</x:f>
      </x:c>
      <x:c r="Z35" s="59" t="str">
        <x:f>IF(OR(NOT(ISNUMBER('Schedule inputs'!$D34)),NOT(ISNUMBER('Schedule inputs'!$E34)),'Schedule inputs'!$E34&lt;'Schedule inputs'!$D34),"",IF('Schedule inputs'!$F34="Gate",IF(AND(Z$8='Schedule inputs'!$D34,'Schedule inputs'!$D34='Schedule inputs'!$E34),"◆",""),IF(AND(Z$8&gt;='Schedule inputs'!$D34,Z$8&lt;='Schedule inputs'!$E34),1,"")))</x:f>
      </x:c>
      <x:c r="AA35" s="62" t="n">
        <x:f>IF(OR(NOT(ISNUMBER('Schedule inputs'!$D34)),NOT(ISNUMBER('Schedule inputs'!$E34)),'Schedule inputs'!$E34&lt;'Schedule inputs'!$D34),"",IF('Schedule inputs'!$F34="Gate",IF(AND(AA$8='Schedule inputs'!$D34,'Schedule inputs'!$D34='Schedule inputs'!$E34),"◆",""),IF(AND(AA$8&gt;='Schedule inputs'!$D34,AA$8&lt;='Schedule inputs'!$E34),1,"")))</x:f>
        <x:v>1</x:v>
      </x:c>
      <x:c r="AB35" s="59" t="n">
        <x:f>IF(OR(NOT(ISNUMBER('Schedule inputs'!$D34)),NOT(ISNUMBER('Schedule inputs'!$E34)),'Schedule inputs'!$E34&lt;'Schedule inputs'!$D34),"",IF('Schedule inputs'!$F34="Gate",IF(AND(AB$8='Schedule inputs'!$D34,'Schedule inputs'!$D34='Schedule inputs'!$E34),"◆",""),IF(AND(AB$8&gt;='Schedule inputs'!$D34,AB$8&lt;='Schedule inputs'!$E34),1,"")))</x:f>
        <x:v>1</x:v>
      </x:c>
      <x:c r="AC35" s="59" t="n">
        <x:f>IF(OR(NOT(ISNUMBER('Schedule inputs'!$D34)),NOT(ISNUMBER('Schedule inputs'!$E34)),'Schedule inputs'!$E34&lt;'Schedule inputs'!$D34),"",IF('Schedule inputs'!$F34="Gate",IF(AND(AC$8='Schedule inputs'!$D34,'Schedule inputs'!$D34='Schedule inputs'!$E34),"◆",""),IF(AND(AC$8&gt;='Schedule inputs'!$D34,AC$8&lt;='Schedule inputs'!$E34),1,"")))</x:f>
        <x:v>1</x:v>
      </x:c>
      <x:c r="AD35" s="59" t="n">
        <x:f>IF(OR(NOT(ISNUMBER('Schedule inputs'!$D34)),NOT(ISNUMBER('Schedule inputs'!$E34)),'Schedule inputs'!$E34&lt;'Schedule inputs'!$D34),"",IF('Schedule inputs'!$F34="Gate",IF(AND(AD$8='Schedule inputs'!$D34,'Schedule inputs'!$D34='Schedule inputs'!$E34),"◆",""),IF(AND(AD$8&gt;='Schedule inputs'!$D34,AD$8&lt;='Schedule inputs'!$E34),1,"")))</x:f>
        <x:v>1</x:v>
      </x:c>
      <x:c r="AE35" s="59" t="n">
        <x:f>IF(OR(NOT(ISNUMBER('Schedule inputs'!$D34)),NOT(ISNUMBER('Schedule inputs'!$E34)),'Schedule inputs'!$E34&lt;'Schedule inputs'!$D34),"",IF('Schedule inputs'!$F34="Gate",IF(AND(AE$8='Schedule inputs'!$D34,'Schedule inputs'!$D34='Schedule inputs'!$E34),"◆",""),IF(AND(AE$8&gt;='Schedule inputs'!$D34,AE$8&lt;='Schedule inputs'!$E34),1,"")))</x:f>
        <x:v>1</x:v>
      </x:c>
      <x:c r="AF35" s="59" t="str">
        <x:f>IF(OR(NOT(ISNUMBER('Schedule inputs'!$D34)),NOT(ISNUMBER('Schedule inputs'!$E34)),'Schedule inputs'!$E34&lt;'Schedule inputs'!$D34),"",IF('Schedule inputs'!$F34="Gate",IF(AND(AF$8='Schedule inputs'!$D34,'Schedule inputs'!$D34='Schedule inputs'!$E34),"◆",""),IF(AND(AF$8&gt;='Schedule inputs'!$D34,AF$8&lt;='Schedule inputs'!$E34),1,"")))</x:f>
      </x:c>
      <x:c r="AG35" s="59" t="str">
        <x:f>IF(OR(NOT(ISNUMBER('Schedule inputs'!$D34)),NOT(ISNUMBER('Schedule inputs'!$E34)),'Schedule inputs'!$E34&lt;'Schedule inputs'!$D34),"",IF('Schedule inputs'!$F34="Gate",IF(AND(AG$8='Schedule inputs'!$D34,'Schedule inputs'!$D34='Schedule inputs'!$E34),"◆",""),IF(AND(AG$8&gt;='Schedule inputs'!$D34,AG$8&lt;='Schedule inputs'!$E34),1,"")))</x:f>
      </x:c>
      <x:c r="AH35" s="59" t="str">
        <x:f>IF(OR(NOT(ISNUMBER('Schedule inputs'!$D34)),NOT(ISNUMBER('Schedule inputs'!$E34)),'Schedule inputs'!$E34&lt;'Schedule inputs'!$D34),"",IF('Schedule inputs'!$F34="Gate",IF(AND(AH$8='Schedule inputs'!$D34,'Schedule inputs'!$D34='Schedule inputs'!$E34),"◆",""),IF(AND(AH$8&gt;='Schedule inputs'!$D34,AH$8&lt;='Schedule inputs'!$E34),1,"")))</x:f>
      </x:c>
      <x:c r="AI35" s="59" t="str">
        <x:f>IF(OR(NOT(ISNUMBER('Schedule inputs'!$D34)),NOT(ISNUMBER('Schedule inputs'!$E34)),'Schedule inputs'!$E34&lt;'Schedule inputs'!$D34),"",IF('Schedule inputs'!$F34="Gate",IF(AND(AI$8='Schedule inputs'!$D34,'Schedule inputs'!$D34='Schedule inputs'!$E34),"◆",""),IF(AND(AI$8&gt;='Schedule inputs'!$D34,AI$8&lt;='Schedule inputs'!$E34),1,"")))</x:f>
      </x:c>
    </x:row>
    <x:row r="36" ht="24" customHeight="1">
      <x:c r="A36" s="58" t="n">
        <x:f>'Schedule inputs'!A35</x:f>
        <x:v>28</x:v>
      </x:c>
      <x:c r="B36" s="58" t="str">
        <x:f>'Schedule inputs'!B35</x:f>
        <x:v>G5 - Stable peak performance accepted</x:v>
      </x:c>
      <x:c r="C36" s="60" t="str">
        <x:f>IF(OR(NOT(ISNUMBER('Schedule inputs'!$D35)),NOT(ISNUMBER('Schedule inputs'!$E35)),'Schedule inputs'!$E35&lt;'Schedule inputs'!$D35),"",IF('Schedule inputs'!$F35="Gate",IF(AND(C$8='Schedule inputs'!$D35,'Schedule inputs'!$D35='Schedule inputs'!$E35),"◆",""),IF(AND(C$8&gt;='Schedule inputs'!$D35,C$8&lt;='Schedule inputs'!$E35),1,"")))</x:f>
      </x:c>
      <x:c r="D36" s="60" t="str">
        <x:f>IF(OR(NOT(ISNUMBER('Schedule inputs'!$D35)),NOT(ISNUMBER('Schedule inputs'!$E35)),'Schedule inputs'!$E35&lt;'Schedule inputs'!$D35),"",IF('Schedule inputs'!$F35="Gate",IF(AND(D$8='Schedule inputs'!$D35,'Schedule inputs'!$D35='Schedule inputs'!$E35),"◆",""),IF(AND(D$8&gt;='Schedule inputs'!$D35,D$8&lt;='Schedule inputs'!$E35),1,"")))</x:f>
      </x:c>
      <x:c r="E36" s="60" t="str">
        <x:f>IF(OR(NOT(ISNUMBER('Schedule inputs'!$D35)),NOT(ISNUMBER('Schedule inputs'!$E35)),'Schedule inputs'!$E35&lt;'Schedule inputs'!$D35),"",IF('Schedule inputs'!$F35="Gate",IF(AND(E$8='Schedule inputs'!$D35,'Schedule inputs'!$D35='Schedule inputs'!$E35),"◆",""),IF(AND(E$8&gt;='Schedule inputs'!$D35,E$8&lt;='Schedule inputs'!$E35),1,"")))</x:f>
      </x:c>
      <x:c r="F36" s="60" t="str">
        <x:f>IF(OR(NOT(ISNUMBER('Schedule inputs'!$D35)),NOT(ISNUMBER('Schedule inputs'!$E35)),'Schedule inputs'!$E35&lt;'Schedule inputs'!$D35),"",IF('Schedule inputs'!$F35="Gate",IF(AND(F$8='Schedule inputs'!$D35,'Schedule inputs'!$D35='Schedule inputs'!$E35),"◆",""),IF(AND(F$8&gt;='Schedule inputs'!$D35,F$8&lt;='Schedule inputs'!$E35),1,"")))</x:f>
      </x:c>
      <x:c r="G36" s="60" t="str">
        <x:f>IF(OR(NOT(ISNUMBER('Schedule inputs'!$D35)),NOT(ISNUMBER('Schedule inputs'!$E35)),'Schedule inputs'!$E35&lt;'Schedule inputs'!$D35),"",IF('Schedule inputs'!$F35="Gate",IF(AND(G$8='Schedule inputs'!$D35,'Schedule inputs'!$D35='Schedule inputs'!$E35),"◆",""),IF(AND(G$8&gt;='Schedule inputs'!$D35,G$8&lt;='Schedule inputs'!$E35),1,"")))</x:f>
      </x:c>
      <x:c r="H36" s="60" t="str">
        <x:f>IF(OR(NOT(ISNUMBER('Schedule inputs'!$D35)),NOT(ISNUMBER('Schedule inputs'!$E35)),'Schedule inputs'!$E35&lt;'Schedule inputs'!$D35),"",IF('Schedule inputs'!$F35="Gate",IF(AND(H$8='Schedule inputs'!$D35,'Schedule inputs'!$D35='Schedule inputs'!$E35),"◆",""),IF(AND(H$8&gt;='Schedule inputs'!$D35,H$8&lt;='Schedule inputs'!$E35),1,"")))</x:f>
      </x:c>
      <x:c r="I36" s="60" t="str">
        <x:f>IF(OR(NOT(ISNUMBER('Schedule inputs'!$D35)),NOT(ISNUMBER('Schedule inputs'!$E35)),'Schedule inputs'!$E35&lt;'Schedule inputs'!$D35),"",IF('Schedule inputs'!$F35="Gate",IF(AND(I$8='Schedule inputs'!$D35,'Schedule inputs'!$D35='Schedule inputs'!$E35),"◆",""),IF(AND(I$8&gt;='Schedule inputs'!$D35,I$8&lt;='Schedule inputs'!$E35),1,"")))</x:f>
      </x:c>
      <x:c r="J36" s="60" t="str">
        <x:f>IF(OR(NOT(ISNUMBER('Schedule inputs'!$D35)),NOT(ISNUMBER('Schedule inputs'!$E35)),'Schedule inputs'!$E35&lt;'Schedule inputs'!$D35),"",IF('Schedule inputs'!$F35="Gate",IF(AND(J$8='Schedule inputs'!$D35,'Schedule inputs'!$D35='Schedule inputs'!$E35),"◆",""),IF(AND(J$8&gt;='Schedule inputs'!$D35,J$8&lt;='Schedule inputs'!$E35),1,"")))</x:f>
      </x:c>
      <x:c r="K36" s="60" t="str">
        <x:f>IF(OR(NOT(ISNUMBER('Schedule inputs'!$D35)),NOT(ISNUMBER('Schedule inputs'!$E35)),'Schedule inputs'!$E35&lt;'Schedule inputs'!$D35),"",IF('Schedule inputs'!$F35="Gate",IF(AND(K$8='Schedule inputs'!$D35,'Schedule inputs'!$D35='Schedule inputs'!$E35),"◆",""),IF(AND(K$8&gt;='Schedule inputs'!$D35,K$8&lt;='Schedule inputs'!$E35),1,"")))</x:f>
      </x:c>
      <x:c r="L36" s="60" t="str">
        <x:f>IF(OR(NOT(ISNUMBER('Schedule inputs'!$D35)),NOT(ISNUMBER('Schedule inputs'!$E35)),'Schedule inputs'!$E35&lt;'Schedule inputs'!$D35),"",IF('Schedule inputs'!$F35="Gate",IF(AND(L$8='Schedule inputs'!$D35,'Schedule inputs'!$D35='Schedule inputs'!$E35),"◆",""),IF(AND(L$8&gt;='Schedule inputs'!$D35,L$8&lt;='Schedule inputs'!$E35),1,"")))</x:f>
      </x:c>
      <x:c r="M36" s="60" t="str">
        <x:f>IF(OR(NOT(ISNUMBER('Schedule inputs'!$D35)),NOT(ISNUMBER('Schedule inputs'!$E35)),'Schedule inputs'!$E35&lt;'Schedule inputs'!$D35),"",IF('Schedule inputs'!$F35="Gate",IF(AND(M$8='Schedule inputs'!$D35,'Schedule inputs'!$D35='Schedule inputs'!$E35),"◆",""),IF(AND(M$8&gt;='Schedule inputs'!$D35,M$8&lt;='Schedule inputs'!$E35),1,"")))</x:f>
      </x:c>
      <x:c r="N36" s="60" t="str">
        <x:f>IF(OR(NOT(ISNUMBER('Schedule inputs'!$D35)),NOT(ISNUMBER('Schedule inputs'!$E35)),'Schedule inputs'!$E35&lt;'Schedule inputs'!$D35),"",IF('Schedule inputs'!$F35="Gate",IF(AND(N$8='Schedule inputs'!$D35,'Schedule inputs'!$D35='Schedule inputs'!$E35),"◆",""),IF(AND(N$8&gt;='Schedule inputs'!$D35,N$8&lt;='Schedule inputs'!$E35),1,"")))</x:f>
      </x:c>
      <x:c r="O36" s="60" t="str">
        <x:f>IF(OR(NOT(ISNUMBER('Schedule inputs'!$D35)),NOT(ISNUMBER('Schedule inputs'!$E35)),'Schedule inputs'!$E35&lt;'Schedule inputs'!$D35),"",IF('Schedule inputs'!$F35="Gate",IF(AND(O$8='Schedule inputs'!$D35,'Schedule inputs'!$D35='Schedule inputs'!$E35),"◆",""),IF(AND(O$8&gt;='Schedule inputs'!$D35,O$8&lt;='Schedule inputs'!$E35),1,"")))</x:f>
      </x:c>
      <x:c r="P36" s="60" t="str">
        <x:f>IF(OR(NOT(ISNUMBER('Schedule inputs'!$D35)),NOT(ISNUMBER('Schedule inputs'!$E35)),'Schedule inputs'!$E35&lt;'Schedule inputs'!$D35),"",IF('Schedule inputs'!$F35="Gate",IF(AND(P$8='Schedule inputs'!$D35,'Schedule inputs'!$D35='Schedule inputs'!$E35),"◆",""),IF(AND(P$8&gt;='Schedule inputs'!$D35,P$8&lt;='Schedule inputs'!$E35),1,"")))</x:f>
      </x:c>
      <x:c r="Q36" s="60" t="str">
        <x:f>IF(OR(NOT(ISNUMBER('Schedule inputs'!$D35)),NOT(ISNUMBER('Schedule inputs'!$E35)),'Schedule inputs'!$E35&lt;'Schedule inputs'!$D35),"",IF('Schedule inputs'!$F35="Gate",IF(AND(Q$8='Schedule inputs'!$D35,'Schedule inputs'!$D35='Schedule inputs'!$E35),"◆",""),IF(AND(Q$8&gt;='Schedule inputs'!$D35,Q$8&lt;='Schedule inputs'!$E35),1,"")))</x:f>
      </x:c>
      <x:c r="R36" s="60" t="str">
        <x:f>IF(OR(NOT(ISNUMBER('Schedule inputs'!$D35)),NOT(ISNUMBER('Schedule inputs'!$E35)),'Schedule inputs'!$E35&lt;'Schedule inputs'!$D35),"",IF('Schedule inputs'!$F35="Gate",IF(AND(R$8='Schedule inputs'!$D35,'Schedule inputs'!$D35='Schedule inputs'!$E35),"◆",""),IF(AND(R$8&gt;='Schedule inputs'!$D35,R$8&lt;='Schedule inputs'!$E35),1,"")))</x:f>
      </x:c>
      <x:c r="S36" s="60" t="str">
        <x:f>IF(OR(NOT(ISNUMBER('Schedule inputs'!$D35)),NOT(ISNUMBER('Schedule inputs'!$E35)),'Schedule inputs'!$E35&lt;'Schedule inputs'!$D35),"",IF('Schedule inputs'!$F35="Gate",IF(AND(S$8='Schedule inputs'!$D35,'Schedule inputs'!$D35='Schedule inputs'!$E35),"◆",""),IF(AND(S$8&gt;='Schedule inputs'!$D35,S$8&lt;='Schedule inputs'!$E35),1,"")))</x:f>
      </x:c>
      <x:c r="T36" s="60" t="str">
        <x:f>IF(OR(NOT(ISNUMBER('Schedule inputs'!$D35)),NOT(ISNUMBER('Schedule inputs'!$E35)),'Schedule inputs'!$E35&lt;'Schedule inputs'!$D35),"",IF('Schedule inputs'!$F35="Gate",IF(AND(T$8='Schedule inputs'!$D35,'Schedule inputs'!$D35='Schedule inputs'!$E35),"◆",""),IF(AND(T$8&gt;='Schedule inputs'!$D35,T$8&lt;='Schedule inputs'!$E35),1,"")))</x:f>
      </x:c>
      <x:c r="U36" s="60" t="str">
        <x:f>IF(OR(NOT(ISNUMBER('Schedule inputs'!$D35)),NOT(ISNUMBER('Schedule inputs'!$E35)),'Schedule inputs'!$E35&lt;'Schedule inputs'!$D35),"",IF('Schedule inputs'!$F35="Gate",IF(AND(U$8='Schedule inputs'!$D35,'Schedule inputs'!$D35='Schedule inputs'!$E35),"◆",""),IF(AND(U$8&gt;='Schedule inputs'!$D35,U$8&lt;='Schedule inputs'!$E35),1,"")))</x:f>
      </x:c>
      <x:c r="V36" s="60" t="str">
        <x:f>IF(OR(NOT(ISNUMBER('Schedule inputs'!$D35)),NOT(ISNUMBER('Schedule inputs'!$E35)),'Schedule inputs'!$E35&lt;'Schedule inputs'!$D35),"",IF('Schedule inputs'!$F35="Gate",IF(AND(V$8='Schedule inputs'!$D35,'Schedule inputs'!$D35='Schedule inputs'!$E35),"◆",""),IF(AND(V$8&gt;='Schedule inputs'!$D35,V$8&lt;='Schedule inputs'!$E35),1,"")))</x:f>
      </x:c>
      <x:c r="W36" s="60" t="str">
        <x:f>IF(OR(NOT(ISNUMBER('Schedule inputs'!$D35)),NOT(ISNUMBER('Schedule inputs'!$E35)),'Schedule inputs'!$E35&lt;'Schedule inputs'!$D35),"",IF('Schedule inputs'!$F35="Gate",IF(AND(W$8='Schedule inputs'!$D35,'Schedule inputs'!$D35='Schedule inputs'!$E35),"◆",""),IF(AND(W$8&gt;='Schedule inputs'!$D35,W$8&lt;='Schedule inputs'!$E35),1,"")))</x:f>
      </x:c>
      <x:c r="X36" s="60" t="str">
        <x:f>IF(OR(NOT(ISNUMBER('Schedule inputs'!$D35)),NOT(ISNUMBER('Schedule inputs'!$E35)),'Schedule inputs'!$E35&lt;'Schedule inputs'!$D35),"",IF('Schedule inputs'!$F35="Gate",IF(AND(X$8='Schedule inputs'!$D35,'Schedule inputs'!$D35='Schedule inputs'!$E35),"◆",""),IF(AND(X$8&gt;='Schedule inputs'!$D35,X$8&lt;='Schedule inputs'!$E35),1,"")))</x:f>
      </x:c>
      <x:c r="Y36" s="60" t="str">
        <x:f>IF(OR(NOT(ISNUMBER('Schedule inputs'!$D35)),NOT(ISNUMBER('Schedule inputs'!$E35)),'Schedule inputs'!$E35&lt;'Schedule inputs'!$D35),"",IF('Schedule inputs'!$F35="Gate",IF(AND(Y$8='Schedule inputs'!$D35,'Schedule inputs'!$D35='Schedule inputs'!$E35),"◆",""),IF(AND(Y$8&gt;='Schedule inputs'!$D35,Y$8&lt;='Schedule inputs'!$E35),1,"")))</x:f>
      </x:c>
      <x:c r="Z36" s="60" t="str">
        <x:f>IF(OR(NOT(ISNUMBER('Schedule inputs'!$D35)),NOT(ISNUMBER('Schedule inputs'!$E35)),'Schedule inputs'!$E35&lt;'Schedule inputs'!$D35),"",IF('Schedule inputs'!$F35="Gate",IF(AND(Z$8='Schedule inputs'!$D35,'Schedule inputs'!$D35='Schedule inputs'!$E35),"◆",""),IF(AND(Z$8&gt;='Schedule inputs'!$D35,Z$8&lt;='Schedule inputs'!$E35),1,"")))</x:f>
      </x:c>
      <x:c r="AA36" s="63" t="str">
        <x:f>IF(OR(NOT(ISNUMBER('Schedule inputs'!$D35)),NOT(ISNUMBER('Schedule inputs'!$E35)),'Schedule inputs'!$E35&lt;'Schedule inputs'!$D35),"",IF('Schedule inputs'!$F35="Gate",IF(AND(AA$8='Schedule inputs'!$D35,'Schedule inputs'!$D35='Schedule inputs'!$E35),"◆",""),IF(AND(AA$8&gt;='Schedule inputs'!$D35,AA$8&lt;='Schedule inputs'!$E35),1,"")))</x:f>
      </x:c>
      <x:c r="AB36" s="60" t="str">
        <x:f>IF(OR(NOT(ISNUMBER('Schedule inputs'!$D35)),NOT(ISNUMBER('Schedule inputs'!$E35)),'Schedule inputs'!$E35&lt;'Schedule inputs'!$D35),"",IF('Schedule inputs'!$F35="Gate",IF(AND(AB$8='Schedule inputs'!$D35,'Schedule inputs'!$D35='Schedule inputs'!$E35),"◆",""),IF(AND(AB$8&gt;='Schedule inputs'!$D35,AB$8&lt;='Schedule inputs'!$E35),1,"")))</x:f>
      </x:c>
      <x:c r="AC36" s="60" t="str">
        <x:f>IF(OR(NOT(ISNUMBER('Schedule inputs'!$D35)),NOT(ISNUMBER('Schedule inputs'!$E35)),'Schedule inputs'!$E35&lt;'Schedule inputs'!$D35),"",IF('Schedule inputs'!$F35="Gate",IF(AND(AC$8='Schedule inputs'!$D35,'Schedule inputs'!$D35='Schedule inputs'!$E35),"◆",""),IF(AND(AC$8&gt;='Schedule inputs'!$D35,AC$8&lt;='Schedule inputs'!$E35),1,"")))</x:f>
      </x:c>
      <x:c r="AD36" s="60" t="str">
        <x:f>IF(OR(NOT(ISNUMBER('Schedule inputs'!$D35)),NOT(ISNUMBER('Schedule inputs'!$E35)),'Schedule inputs'!$E35&lt;'Schedule inputs'!$D35),"",IF('Schedule inputs'!$F35="Gate",IF(AND(AD$8='Schedule inputs'!$D35,'Schedule inputs'!$D35='Schedule inputs'!$E35),"◆",""),IF(AND(AD$8&gt;='Schedule inputs'!$D35,AD$8&lt;='Schedule inputs'!$E35),1,"")))</x:f>
      </x:c>
      <x:c r="AE36" s="60" t="str">
        <x:f>IF(OR(NOT(ISNUMBER('Schedule inputs'!$D35)),NOT(ISNUMBER('Schedule inputs'!$E35)),'Schedule inputs'!$E35&lt;'Schedule inputs'!$D35),"",IF('Schedule inputs'!$F35="Gate",IF(AND(AE$8='Schedule inputs'!$D35,'Schedule inputs'!$D35='Schedule inputs'!$E35),"◆",""),IF(AND(AE$8&gt;='Schedule inputs'!$D35,AE$8&lt;='Schedule inputs'!$E35),1,"")))</x:f>
        <x:v>◆</x:v>
      </x:c>
      <x:c r="AF36" s="60" t="str">
        <x:f>IF(OR(NOT(ISNUMBER('Schedule inputs'!$D35)),NOT(ISNUMBER('Schedule inputs'!$E35)),'Schedule inputs'!$E35&lt;'Schedule inputs'!$D35),"",IF('Schedule inputs'!$F35="Gate",IF(AND(AF$8='Schedule inputs'!$D35,'Schedule inputs'!$D35='Schedule inputs'!$E35),"◆",""),IF(AND(AF$8&gt;='Schedule inputs'!$D35,AF$8&lt;='Schedule inputs'!$E35),1,"")))</x:f>
      </x:c>
      <x:c r="AG36" s="60" t="str">
        <x:f>IF(OR(NOT(ISNUMBER('Schedule inputs'!$D35)),NOT(ISNUMBER('Schedule inputs'!$E35)),'Schedule inputs'!$E35&lt;'Schedule inputs'!$D35),"",IF('Schedule inputs'!$F35="Gate",IF(AND(AG$8='Schedule inputs'!$D35,'Schedule inputs'!$D35='Schedule inputs'!$E35),"◆",""),IF(AND(AG$8&gt;='Schedule inputs'!$D35,AG$8&lt;='Schedule inputs'!$E35),1,"")))</x:f>
      </x:c>
      <x:c r="AH36" s="60" t="str">
        <x:f>IF(OR(NOT(ISNUMBER('Schedule inputs'!$D35)),NOT(ISNUMBER('Schedule inputs'!$E35)),'Schedule inputs'!$E35&lt;'Schedule inputs'!$D35),"",IF('Schedule inputs'!$F35="Gate",IF(AND(AH$8='Schedule inputs'!$D35,'Schedule inputs'!$D35='Schedule inputs'!$E35),"◆",""),IF(AND(AH$8&gt;='Schedule inputs'!$D35,AH$8&lt;='Schedule inputs'!$E35),1,"")))</x:f>
      </x:c>
      <x:c r="AI36" s="60" t="str">
        <x:f>IF(OR(NOT(ISNUMBER('Schedule inputs'!$D35)),NOT(ISNUMBER('Schedule inputs'!$E35)),'Schedule inputs'!$E35&lt;'Schedule inputs'!$D35),"",IF('Schedule inputs'!$F35="Gate",IF(AND(AI$8='Schedule inputs'!$D35,'Schedule inputs'!$D35='Schedule inputs'!$E35),"◆",""),IF(AND(AI$8&gt;='Schedule inputs'!$D35,AI$8&lt;='Schedule inputs'!$E35),1,"")))</x:f>
      </x:c>
    </x:row>
    <x:row r="37" ht="24" customHeight="1">
      <x:c r="A37" s="54" t="n">
        <x:f>'Schedule inputs'!A36</x:f>
        <x:v>29</x:v>
      </x:c>
      <x:c r="B37" s="54" t="str">
        <x:f>'Schedule inputs'!B36</x:f>
        <x:v>Restore only vacated origin zones</x:v>
      </x:c>
      <x:c r="C37" s="59" t="str">
        <x:f>IF(OR(NOT(ISNUMBER('Schedule inputs'!$D36)),NOT(ISNUMBER('Schedule inputs'!$E36)),'Schedule inputs'!$E36&lt;'Schedule inputs'!$D36),"",IF('Schedule inputs'!$F36="Gate",IF(AND(C$8='Schedule inputs'!$D36,'Schedule inputs'!$D36='Schedule inputs'!$E36),"◆",""),IF(AND(C$8&gt;='Schedule inputs'!$D36,C$8&lt;='Schedule inputs'!$E36),1,"")))</x:f>
      </x:c>
      <x:c r="D37" s="59" t="str">
        <x:f>IF(OR(NOT(ISNUMBER('Schedule inputs'!$D36)),NOT(ISNUMBER('Schedule inputs'!$E36)),'Schedule inputs'!$E36&lt;'Schedule inputs'!$D36),"",IF('Schedule inputs'!$F36="Gate",IF(AND(D$8='Schedule inputs'!$D36,'Schedule inputs'!$D36='Schedule inputs'!$E36),"◆",""),IF(AND(D$8&gt;='Schedule inputs'!$D36,D$8&lt;='Schedule inputs'!$E36),1,"")))</x:f>
      </x:c>
      <x:c r="E37" s="59" t="str">
        <x:f>IF(OR(NOT(ISNUMBER('Schedule inputs'!$D36)),NOT(ISNUMBER('Schedule inputs'!$E36)),'Schedule inputs'!$E36&lt;'Schedule inputs'!$D36),"",IF('Schedule inputs'!$F36="Gate",IF(AND(E$8='Schedule inputs'!$D36,'Schedule inputs'!$D36='Schedule inputs'!$E36),"◆",""),IF(AND(E$8&gt;='Schedule inputs'!$D36,E$8&lt;='Schedule inputs'!$E36),1,"")))</x:f>
      </x:c>
      <x:c r="F37" s="59" t="str">
        <x:f>IF(OR(NOT(ISNUMBER('Schedule inputs'!$D36)),NOT(ISNUMBER('Schedule inputs'!$E36)),'Schedule inputs'!$E36&lt;'Schedule inputs'!$D36),"",IF('Schedule inputs'!$F36="Gate",IF(AND(F$8='Schedule inputs'!$D36,'Schedule inputs'!$D36='Schedule inputs'!$E36),"◆",""),IF(AND(F$8&gt;='Schedule inputs'!$D36,F$8&lt;='Schedule inputs'!$E36),1,"")))</x:f>
      </x:c>
      <x:c r="G37" s="59" t="str">
        <x:f>IF(OR(NOT(ISNUMBER('Schedule inputs'!$D36)),NOT(ISNUMBER('Schedule inputs'!$E36)),'Schedule inputs'!$E36&lt;'Schedule inputs'!$D36),"",IF('Schedule inputs'!$F36="Gate",IF(AND(G$8='Schedule inputs'!$D36,'Schedule inputs'!$D36='Schedule inputs'!$E36),"◆",""),IF(AND(G$8&gt;='Schedule inputs'!$D36,G$8&lt;='Schedule inputs'!$E36),1,"")))</x:f>
      </x:c>
      <x:c r="H37" s="59" t="str">
        <x:f>IF(OR(NOT(ISNUMBER('Schedule inputs'!$D36)),NOT(ISNUMBER('Schedule inputs'!$E36)),'Schedule inputs'!$E36&lt;'Schedule inputs'!$D36),"",IF('Schedule inputs'!$F36="Gate",IF(AND(H$8='Schedule inputs'!$D36,'Schedule inputs'!$D36='Schedule inputs'!$E36),"◆",""),IF(AND(H$8&gt;='Schedule inputs'!$D36,H$8&lt;='Schedule inputs'!$E36),1,"")))</x:f>
      </x:c>
      <x:c r="I37" s="59" t="str">
        <x:f>IF(OR(NOT(ISNUMBER('Schedule inputs'!$D36)),NOT(ISNUMBER('Schedule inputs'!$E36)),'Schedule inputs'!$E36&lt;'Schedule inputs'!$D36),"",IF('Schedule inputs'!$F36="Gate",IF(AND(I$8='Schedule inputs'!$D36,'Schedule inputs'!$D36='Schedule inputs'!$E36),"◆",""),IF(AND(I$8&gt;='Schedule inputs'!$D36,I$8&lt;='Schedule inputs'!$E36),1,"")))</x:f>
      </x:c>
      <x:c r="J37" s="59" t="str">
        <x:f>IF(OR(NOT(ISNUMBER('Schedule inputs'!$D36)),NOT(ISNUMBER('Schedule inputs'!$E36)),'Schedule inputs'!$E36&lt;'Schedule inputs'!$D36),"",IF('Schedule inputs'!$F36="Gate",IF(AND(J$8='Schedule inputs'!$D36,'Schedule inputs'!$D36='Schedule inputs'!$E36),"◆",""),IF(AND(J$8&gt;='Schedule inputs'!$D36,J$8&lt;='Schedule inputs'!$E36),1,"")))</x:f>
      </x:c>
      <x:c r="K37" s="59" t="str">
        <x:f>IF(OR(NOT(ISNUMBER('Schedule inputs'!$D36)),NOT(ISNUMBER('Schedule inputs'!$E36)),'Schedule inputs'!$E36&lt;'Schedule inputs'!$D36),"",IF('Schedule inputs'!$F36="Gate",IF(AND(K$8='Schedule inputs'!$D36,'Schedule inputs'!$D36='Schedule inputs'!$E36),"◆",""),IF(AND(K$8&gt;='Schedule inputs'!$D36,K$8&lt;='Schedule inputs'!$E36),1,"")))</x:f>
      </x:c>
      <x:c r="L37" s="59" t="str">
        <x:f>IF(OR(NOT(ISNUMBER('Schedule inputs'!$D36)),NOT(ISNUMBER('Schedule inputs'!$E36)),'Schedule inputs'!$E36&lt;'Schedule inputs'!$D36),"",IF('Schedule inputs'!$F36="Gate",IF(AND(L$8='Schedule inputs'!$D36,'Schedule inputs'!$D36='Schedule inputs'!$E36),"◆",""),IF(AND(L$8&gt;='Schedule inputs'!$D36,L$8&lt;='Schedule inputs'!$E36),1,"")))</x:f>
      </x:c>
      <x:c r="M37" s="59" t="str">
        <x:f>IF(OR(NOT(ISNUMBER('Schedule inputs'!$D36)),NOT(ISNUMBER('Schedule inputs'!$E36)),'Schedule inputs'!$E36&lt;'Schedule inputs'!$D36),"",IF('Schedule inputs'!$F36="Gate",IF(AND(M$8='Schedule inputs'!$D36,'Schedule inputs'!$D36='Schedule inputs'!$E36),"◆",""),IF(AND(M$8&gt;='Schedule inputs'!$D36,M$8&lt;='Schedule inputs'!$E36),1,"")))</x:f>
      </x:c>
      <x:c r="N37" s="59" t="str">
        <x:f>IF(OR(NOT(ISNUMBER('Schedule inputs'!$D36)),NOT(ISNUMBER('Schedule inputs'!$E36)),'Schedule inputs'!$E36&lt;'Schedule inputs'!$D36),"",IF('Schedule inputs'!$F36="Gate",IF(AND(N$8='Schedule inputs'!$D36,'Schedule inputs'!$D36='Schedule inputs'!$E36),"◆",""),IF(AND(N$8&gt;='Schedule inputs'!$D36,N$8&lt;='Schedule inputs'!$E36),1,"")))</x:f>
      </x:c>
      <x:c r="O37" s="59" t="str">
        <x:f>IF(OR(NOT(ISNUMBER('Schedule inputs'!$D36)),NOT(ISNUMBER('Schedule inputs'!$E36)),'Schedule inputs'!$E36&lt;'Schedule inputs'!$D36),"",IF('Schedule inputs'!$F36="Gate",IF(AND(O$8='Schedule inputs'!$D36,'Schedule inputs'!$D36='Schedule inputs'!$E36),"◆",""),IF(AND(O$8&gt;='Schedule inputs'!$D36,O$8&lt;='Schedule inputs'!$E36),1,"")))</x:f>
      </x:c>
      <x:c r="P37" s="59" t="str">
        <x:f>IF(OR(NOT(ISNUMBER('Schedule inputs'!$D36)),NOT(ISNUMBER('Schedule inputs'!$E36)),'Schedule inputs'!$E36&lt;'Schedule inputs'!$D36),"",IF('Schedule inputs'!$F36="Gate",IF(AND(P$8='Schedule inputs'!$D36,'Schedule inputs'!$D36='Schedule inputs'!$E36),"◆",""),IF(AND(P$8&gt;='Schedule inputs'!$D36,P$8&lt;='Schedule inputs'!$E36),1,"")))</x:f>
      </x:c>
      <x:c r="Q37" s="59" t="str">
        <x:f>IF(OR(NOT(ISNUMBER('Schedule inputs'!$D36)),NOT(ISNUMBER('Schedule inputs'!$E36)),'Schedule inputs'!$E36&lt;'Schedule inputs'!$D36),"",IF('Schedule inputs'!$F36="Gate",IF(AND(Q$8='Schedule inputs'!$D36,'Schedule inputs'!$D36='Schedule inputs'!$E36),"◆",""),IF(AND(Q$8&gt;='Schedule inputs'!$D36,Q$8&lt;='Schedule inputs'!$E36),1,"")))</x:f>
      </x:c>
      <x:c r="R37" s="59" t="str">
        <x:f>IF(OR(NOT(ISNUMBER('Schedule inputs'!$D36)),NOT(ISNUMBER('Schedule inputs'!$E36)),'Schedule inputs'!$E36&lt;'Schedule inputs'!$D36),"",IF('Schedule inputs'!$F36="Gate",IF(AND(R$8='Schedule inputs'!$D36,'Schedule inputs'!$D36='Schedule inputs'!$E36),"◆",""),IF(AND(R$8&gt;='Schedule inputs'!$D36,R$8&lt;='Schedule inputs'!$E36),1,"")))</x:f>
      </x:c>
      <x:c r="S37" s="59" t="str">
        <x:f>IF(OR(NOT(ISNUMBER('Schedule inputs'!$D36)),NOT(ISNUMBER('Schedule inputs'!$E36)),'Schedule inputs'!$E36&lt;'Schedule inputs'!$D36),"",IF('Schedule inputs'!$F36="Gate",IF(AND(S$8='Schedule inputs'!$D36,'Schedule inputs'!$D36='Schedule inputs'!$E36),"◆",""),IF(AND(S$8&gt;='Schedule inputs'!$D36,S$8&lt;='Schedule inputs'!$E36),1,"")))</x:f>
      </x:c>
      <x:c r="T37" s="59" t="str">
        <x:f>IF(OR(NOT(ISNUMBER('Schedule inputs'!$D36)),NOT(ISNUMBER('Schedule inputs'!$E36)),'Schedule inputs'!$E36&lt;'Schedule inputs'!$D36),"",IF('Schedule inputs'!$F36="Gate",IF(AND(T$8='Schedule inputs'!$D36,'Schedule inputs'!$D36='Schedule inputs'!$E36),"◆",""),IF(AND(T$8&gt;='Schedule inputs'!$D36,T$8&lt;='Schedule inputs'!$E36),1,"")))</x:f>
      </x:c>
      <x:c r="U37" s="59" t="str">
        <x:f>IF(OR(NOT(ISNUMBER('Schedule inputs'!$D36)),NOT(ISNUMBER('Schedule inputs'!$E36)),'Schedule inputs'!$E36&lt;'Schedule inputs'!$D36),"",IF('Schedule inputs'!$F36="Gate",IF(AND(U$8='Schedule inputs'!$D36,'Schedule inputs'!$D36='Schedule inputs'!$E36),"◆",""),IF(AND(U$8&gt;='Schedule inputs'!$D36,U$8&lt;='Schedule inputs'!$E36),1,"")))</x:f>
      </x:c>
      <x:c r="V37" s="59" t="str">
        <x:f>IF(OR(NOT(ISNUMBER('Schedule inputs'!$D36)),NOT(ISNUMBER('Schedule inputs'!$E36)),'Schedule inputs'!$E36&lt;'Schedule inputs'!$D36),"",IF('Schedule inputs'!$F36="Gate",IF(AND(V$8='Schedule inputs'!$D36,'Schedule inputs'!$D36='Schedule inputs'!$E36),"◆",""),IF(AND(V$8&gt;='Schedule inputs'!$D36,V$8&lt;='Schedule inputs'!$E36),1,"")))</x:f>
      </x:c>
      <x:c r="W37" s="59" t="str">
        <x:f>IF(OR(NOT(ISNUMBER('Schedule inputs'!$D36)),NOT(ISNUMBER('Schedule inputs'!$E36)),'Schedule inputs'!$E36&lt;'Schedule inputs'!$D36),"",IF('Schedule inputs'!$F36="Gate",IF(AND(W$8='Schedule inputs'!$D36,'Schedule inputs'!$D36='Schedule inputs'!$E36),"◆",""),IF(AND(W$8&gt;='Schedule inputs'!$D36,W$8&lt;='Schedule inputs'!$E36),1,"")))</x:f>
      </x:c>
      <x:c r="X37" s="59" t="str">
        <x:f>IF(OR(NOT(ISNUMBER('Schedule inputs'!$D36)),NOT(ISNUMBER('Schedule inputs'!$E36)),'Schedule inputs'!$E36&lt;'Schedule inputs'!$D36),"",IF('Schedule inputs'!$F36="Gate",IF(AND(X$8='Schedule inputs'!$D36,'Schedule inputs'!$D36='Schedule inputs'!$E36),"◆",""),IF(AND(X$8&gt;='Schedule inputs'!$D36,X$8&lt;='Schedule inputs'!$E36),1,"")))</x:f>
      </x:c>
      <x:c r="Y37" s="59" t="str">
        <x:f>IF(OR(NOT(ISNUMBER('Schedule inputs'!$D36)),NOT(ISNUMBER('Schedule inputs'!$E36)),'Schedule inputs'!$E36&lt;'Schedule inputs'!$D36),"",IF('Schedule inputs'!$F36="Gate",IF(AND(Y$8='Schedule inputs'!$D36,'Schedule inputs'!$D36='Schedule inputs'!$E36),"◆",""),IF(AND(Y$8&gt;='Schedule inputs'!$D36,Y$8&lt;='Schedule inputs'!$E36),1,"")))</x:f>
      </x:c>
      <x:c r="Z37" s="59" t="n">
        <x:f>IF(OR(NOT(ISNUMBER('Schedule inputs'!$D36)),NOT(ISNUMBER('Schedule inputs'!$E36)),'Schedule inputs'!$E36&lt;'Schedule inputs'!$D36),"",IF('Schedule inputs'!$F36="Gate",IF(AND(Z$8='Schedule inputs'!$D36,'Schedule inputs'!$D36='Schedule inputs'!$E36),"◆",""),IF(AND(Z$8&gt;='Schedule inputs'!$D36,Z$8&lt;='Schedule inputs'!$E36),1,"")))</x:f>
        <x:v>1</x:v>
      </x:c>
      <x:c r="AA37" s="62" t="n">
        <x:f>IF(OR(NOT(ISNUMBER('Schedule inputs'!$D36)),NOT(ISNUMBER('Schedule inputs'!$E36)),'Schedule inputs'!$E36&lt;'Schedule inputs'!$D36),"",IF('Schedule inputs'!$F36="Gate",IF(AND(AA$8='Schedule inputs'!$D36,'Schedule inputs'!$D36='Schedule inputs'!$E36),"◆",""),IF(AND(AA$8&gt;='Schedule inputs'!$D36,AA$8&lt;='Schedule inputs'!$E36),1,"")))</x:f>
        <x:v>1</x:v>
      </x:c>
      <x:c r="AB37" s="59" t="n">
        <x:f>IF(OR(NOT(ISNUMBER('Schedule inputs'!$D36)),NOT(ISNUMBER('Schedule inputs'!$E36)),'Schedule inputs'!$E36&lt;'Schedule inputs'!$D36),"",IF('Schedule inputs'!$F36="Gate",IF(AND(AB$8='Schedule inputs'!$D36,'Schedule inputs'!$D36='Schedule inputs'!$E36),"◆",""),IF(AND(AB$8&gt;='Schedule inputs'!$D36,AB$8&lt;='Schedule inputs'!$E36),1,"")))</x:f>
        <x:v>1</x:v>
      </x:c>
      <x:c r="AC37" s="59" t="n">
        <x:f>IF(OR(NOT(ISNUMBER('Schedule inputs'!$D36)),NOT(ISNUMBER('Schedule inputs'!$E36)),'Schedule inputs'!$E36&lt;'Schedule inputs'!$D36),"",IF('Schedule inputs'!$F36="Gate",IF(AND(AC$8='Schedule inputs'!$D36,'Schedule inputs'!$D36='Schedule inputs'!$E36),"◆",""),IF(AND(AC$8&gt;='Schedule inputs'!$D36,AC$8&lt;='Schedule inputs'!$E36),1,"")))</x:f>
        <x:v>1</x:v>
      </x:c>
      <x:c r="AD37" s="59" t="n">
        <x:f>IF(OR(NOT(ISNUMBER('Schedule inputs'!$D36)),NOT(ISNUMBER('Schedule inputs'!$E36)),'Schedule inputs'!$E36&lt;'Schedule inputs'!$D36),"",IF('Schedule inputs'!$F36="Gate",IF(AND(AD$8='Schedule inputs'!$D36,'Schedule inputs'!$D36='Schedule inputs'!$E36),"◆",""),IF(AND(AD$8&gt;='Schedule inputs'!$D36,AD$8&lt;='Schedule inputs'!$E36),1,"")))</x:f>
        <x:v>1</x:v>
      </x:c>
      <x:c r="AE37" s="59" t="n">
        <x:f>IF(OR(NOT(ISNUMBER('Schedule inputs'!$D36)),NOT(ISNUMBER('Schedule inputs'!$E36)),'Schedule inputs'!$E36&lt;'Schedule inputs'!$D36),"",IF('Schedule inputs'!$F36="Gate",IF(AND(AE$8='Schedule inputs'!$D36,'Schedule inputs'!$D36='Schedule inputs'!$E36),"◆",""),IF(AND(AE$8&gt;='Schedule inputs'!$D36,AE$8&lt;='Schedule inputs'!$E36),1,"")))</x:f>
        <x:v>1</x:v>
      </x:c>
      <x:c r="AF37" s="59" t="n">
        <x:f>IF(OR(NOT(ISNUMBER('Schedule inputs'!$D36)),NOT(ISNUMBER('Schedule inputs'!$E36)),'Schedule inputs'!$E36&lt;'Schedule inputs'!$D36),"",IF('Schedule inputs'!$F36="Gate",IF(AND(AF$8='Schedule inputs'!$D36,'Schedule inputs'!$D36='Schedule inputs'!$E36),"◆",""),IF(AND(AF$8&gt;='Schedule inputs'!$D36,AF$8&lt;='Schedule inputs'!$E36),1,"")))</x:f>
        <x:v>1</x:v>
      </x:c>
      <x:c r="AG37" s="59" t="n">
        <x:f>IF(OR(NOT(ISNUMBER('Schedule inputs'!$D36)),NOT(ISNUMBER('Schedule inputs'!$E36)),'Schedule inputs'!$E36&lt;'Schedule inputs'!$D36),"",IF('Schedule inputs'!$F36="Gate",IF(AND(AG$8='Schedule inputs'!$D36,'Schedule inputs'!$D36='Schedule inputs'!$E36),"◆",""),IF(AND(AG$8&gt;='Schedule inputs'!$D36,AG$8&lt;='Schedule inputs'!$E36),1,"")))</x:f>
        <x:v>1</x:v>
      </x:c>
      <x:c r="AH37" s="59" t="str">
        <x:f>IF(OR(NOT(ISNUMBER('Schedule inputs'!$D36)),NOT(ISNUMBER('Schedule inputs'!$E36)),'Schedule inputs'!$E36&lt;'Schedule inputs'!$D36),"",IF('Schedule inputs'!$F36="Gate",IF(AND(AH$8='Schedule inputs'!$D36,'Schedule inputs'!$D36='Schedule inputs'!$E36),"◆",""),IF(AND(AH$8&gt;='Schedule inputs'!$D36,AH$8&lt;='Schedule inputs'!$E36),1,"")))</x:f>
      </x:c>
      <x:c r="AI37" s="59" t="str">
        <x:f>IF(OR(NOT(ISNUMBER('Schedule inputs'!$D36)),NOT(ISNUMBER('Schedule inputs'!$E36)),'Schedule inputs'!$E36&lt;'Schedule inputs'!$D36),"",IF('Schedule inputs'!$F36="Gate",IF(AND(AI$8='Schedule inputs'!$D36,'Schedule inputs'!$D36='Schedule inputs'!$E36),"◆",""),IF(AND(AI$8&gt;='Schedule inputs'!$D36,AI$8&lt;='Schedule inputs'!$E36),1,"")))</x:f>
      </x:c>
    </x:row>
    <x:row r="38" ht="24" customHeight="1">
      <x:c r="A38" s="58" t="n">
        <x:f>'Schedule inputs'!A37</x:f>
        <x:v>30</x:v>
      </x:c>
      <x:c r="B38" s="58" t="str">
        <x:f>'Schedule inputs'!B37</x:f>
        <x:v>G6 - Origin surrender accepted</x:v>
      </x:c>
      <x:c r="C38" s="60" t="str">
        <x:f>IF(OR(NOT(ISNUMBER('Schedule inputs'!$D37)),NOT(ISNUMBER('Schedule inputs'!$E37)),'Schedule inputs'!$E37&lt;'Schedule inputs'!$D37),"",IF('Schedule inputs'!$F37="Gate",IF(AND(C$8='Schedule inputs'!$D37,'Schedule inputs'!$D37='Schedule inputs'!$E37),"◆",""),IF(AND(C$8&gt;='Schedule inputs'!$D37,C$8&lt;='Schedule inputs'!$E37),1,"")))</x:f>
      </x:c>
      <x:c r="D38" s="60" t="str">
        <x:f>IF(OR(NOT(ISNUMBER('Schedule inputs'!$D37)),NOT(ISNUMBER('Schedule inputs'!$E37)),'Schedule inputs'!$E37&lt;'Schedule inputs'!$D37),"",IF('Schedule inputs'!$F37="Gate",IF(AND(D$8='Schedule inputs'!$D37,'Schedule inputs'!$D37='Schedule inputs'!$E37),"◆",""),IF(AND(D$8&gt;='Schedule inputs'!$D37,D$8&lt;='Schedule inputs'!$E37),1,"")))</x:f>
      </x:c>
      <x:c r="E38" s="60" t="str">
        <x:f>IF(OR(NOT(ISNUMBER('Schedule inputs'!$D37)),NOT(ISNUMBER('Schedule inputs'!$E37)),'Schedule inputs'!$E37&lt;'Schedule inputs'!$D37),"",IF('Schedule inputs'!$F37="Gate",IF(AND(E$8='Schedule inputs'!$D37,'Schedule inputs'!$D37='Schedule inputs'!$E37),"◆",""),IF(AND(E$8&gt;='Schedule inputs'!$D37,E$8&lt;='Schedule inputs'!$E37),1,"")))</x:f>
      </x:c>
      <x:c r="F38" s="60" t="str">
        <x:f>IF(OR(NOT(ISNUMBER('Schedule inputs'!$D37)),NOT(ISNUMBER('Schedule inputs'!$E37)),'Schedule inputs'!$E37&lt;'Schedule inputs'!$D37),"",IF('Schedule inputs'!$F37="Gate",IF(AND(F$8='Schedule inputs'!$D37,'Schedule inputs'!$D37='Schedule inputs'!$E37),"◆",""),IF(AND(F$8&gt;='Schedule inputs'!$D37,F$8&lt;='Schedule inputs'!$E37),1,"")))</x:f>
      </x:c>
      <x:c r="G38" s="60" t="str">
        <x:f>IF(OR(NOT(ISNUMBER('Schedule inputs'!$D37)),NOT(ISNUMBER('Schedule inputs'!$E37)),'Schedule inputs'!$E37&lt;'Schedule inputs'!$D37),"",IF('Schedule inputs'!$F37="Gate",IF(AND(G$8='Schedule inputs'!$D37,'Schedule inputs'!$D37='Schedule inputs'!$E37),"◆",""),IF(AND(G$8&gt;='Schedule inputs'!$D37,G$8&lt;='Schedule inputs'!$E37),1,"")))</x:f>
      </x:c>
      <x:c r="H38" s="60" t="str">
        <x:f>IF(OR(NOT(ISNUMBER('Schedule inputs'!$D37)),NOT(ISNUMBER('Schedule inputs'!$E37)),'Schedule inputs'!$E37&lt;'Schedule inputs'!$D37),"",IF('Schedule inputs'!$F37="Gate",IF(AND(H$8='Schedule inputs'!$D37,'Schedule inputs'!$D37='Schedule inputs'!$E37),"◆",""),IF(AND(H$8&gt;='Schedule inputs'!$D37,H$8&lt;='Schedule inputs'!$E37),1,"")))</x:f>
      </x:c>
      <x:c r="I38" s="60" t="str">
        <x:f>IF(OR(NOT(ISNUMBER('Schedule inputs'!$D37)),NOT(ISNUMBER('Schedule inputs'!$E37)),'Schedule inputs'!$E37&lt;'Schedule inputs'!$D37),"",IF('Schedule inputs'!$F37="Gate",IF(AND(I$8='Schedule inputs'!$D37,'Schedule inputs'!$D37='Schedule inputs'!$E37),"◆",""),IF(AND(I$8&gt;='Schedule inputs'!$D37,I$8&lt;='Schedule inputs'!$E37),1,"")))</x:f>
      </x:c>
      <x:c r="J38" s="60" t="str">
        <x:f>IF(OR(NOT(ISNUMBER('Schedule inputs'!$D37)),NOT(ISNUMBER('Schedule inputs'!$E37)),'Schedule inputs'!$E37&lt;'Schedule inputs'!$D37),"",IF('Schedule inputs'!$F37="Gate",IF(AND(J$8='Schedule inputs'!$D37,'Schedule inputs'!$D37='Schedule inputs'!$E37),"◆",""),IF(AND(J$8&gt;='Schedule inputs'!$D37,J$8&lt;='Schedule inputs'!$E37),1,"")))</x:f>
      </x:c>
      <x:c r="K38" s="60" t="str">
        <x:f>IF(OR(NOT(ISNUMBER('Schedule inputs'!$D37)),NOT(ISNUMBER('Schedule inputs'!$E37)),'Schedule inputs'!$E37&lt;'Schedule inputs'!$D37),"",IF('Schedule inputs'!$F37="Gate",IF(AND(K$8='Schedule inputs'!$D37,'Schedule inputs'!$D37='Schedule inputs'!$E37),"◆",""),IF(AND(K$8&gt;='Schedule inputs'!$D37,K$8&lt;='Schedule inputs'!$E37),1,"")))</x:f>
      </x:c>
      <x:c r="L38" s="60" t="str">
        <x:f>IF(OR(NOT(ISNUMBER('Schedule inputs'!$D37)),NOT(ISNUMBER('Schedule inputs'!$E37)),'Schedule inputs'!$E37&lt;'Schedule inputs'!$D37),"",IF('Schedule inputs'!$F37="Gate",IF(AND(L$8='Schedule inputs'!$D37,'Schedule inputs'!$D37='Schedule inputs'!$E37),"◆",""),IF(AND(L$8&gt;='Schedule inputs'!$D37,L$8&lt;='Schedule inputs'!$E37),1,"")))</x:f>
      </x:c>
      <x:c r="M38" s="60" t="str">
        <x:f>IF(OR(NOT(ISNUMBER('Schedule inputs'!$D37)),NOT(ISNUMBER('Schedule inputs'!$E37)),'Schedule inputs'!$E37&lt;'Schedule inputs'!$D37),"",IF('Schedule inputs'!$F37="Gate",IF(AND(M$8='Schedule inputs'!$D37,'Schedule inputs'!$D37='Schedule inputs'!$E37),"◆",""),IF(AND(M$8&gt;='Schedule inputs'!$D37,M$8&lt;='Schedule inputs'!$E37),1,"")))</x:f>
      </x:c>
      <x:c r="N38" s="60" t="str">
        <x:f>IF(OR(NOT(ISNUMBER('Schedule inputs'!$D37)),NOT(ISNUMBER('Schedule inputs'!$E37)),'Schedule inputs'!$E37&lt;'Schedule inputs'!$D37),"",IF('Schedule inputs'!$F37="Gate",IF(AND(N$8='Schedule inputs'!$D37,'Schedule inputs'!$D37='Schedule inputs'!$E37),"◆",""),IF(AND(N$8&gt;='Schedule inputs'!$D37,N$8&lt;='Schedule inputs'!$E37),1,"")))</x:f>
      </x:c>
      <x:c r="O38" s="60" t="str">
        <x:f>IF(OR(NOT(ISNUMBER('Schedule inputs'!$D37)),NOT(ISNUMBER('Schedule inputs'!$E37)),'Schedule inputs'!$E37&lt;'Schedule inputs'!$D37),"",IF('Schedule inputs'!$F37="Gate",IF(AND(O$8='Schedule inputs'!$D37,'Schedule inputs'!$D37='Schedule inputs'!$E37),"◆",""),IF(AND(O$8&gt;='Schedule inputs'!$D37,O$8&lt;='Schedule inputs'!$E37),1,"")))</x:f>
      </x:c>
      <x:c r="P38" s="60" t="str">
        <x:f>IF(OR(NOT(ISNUMBER('Schedule inputs'!$D37)),NOT(ISNUMBER('Schedule inputs'!$E37)),'Schedule inputs'!$E37&lt;'Schedule inputs'!$D37),"",IF('Schedule inputs'!$F37="Gate",IF(AND(P$8='Schedule inputs'!$D37,'Schedule inputs'!$D37='Schedule inputs'!$E37),"◆",""),IF(AND(P$8&gt;='Schedule inputs'!$D37,P$8&lt;='Schedule inputs'!$E37),1,"")))</x:f>
      </x:c>
      <x:c r="Q38" s="60" t="str">
        <x:f>IF(OR(NOT(ISNUMBER('Schedule inputs'!$D37)),NOT(ISNUMBER('Schedule inputs'!$E37)),'Schedule inputs'!$E37&lt;'Schedule inputs'!$D37),"",IF('Schedule inputs'!$F37="Gate",IF(AND(Q$8='Schedule inputs'!$D37,'Schedule inputs'!$D37='Schedule inputs'!$E37),"◆",""),IF(AND(Q$8&gt;='Schedule inputs'!$D37,Q$8&lt;='Schedule inputs'!$E37),1,"")))</x:f>
      </x:c>
      <x:c r="R38" s="60" t="str">
        <x:f>IF(OR(NOT(ISNUMBER('Schedule inputs'!$D37)),NOT(ISNUMBER('Schedule inputs'!$E37)),'Schedule inputs'!$E37&lt;'Schedule inputs'!$D37),"",IF('Schedule inputs'!$F37="Gate",IF(AND(R$8='Schedule inputs'!$D37,'Schedule inputs'!$D37='Schedule inputs'!$E37),"◆",""),IF(AND(R$8&gt;='Schedule inputs'!$D37,R$8&lt;='Schedule inputs'!$E37),1,"")))</x:f>
      </x:c>
      <x:c r="S38" s="60" t="str">
        <x:f>IF(OR(NOT(ISNUMBER('Schedule inputs'!$D37)),NOT(ISNUMBER('Schedule inputs'!$E37)),'Schedule inputs'!$E37&lt;'Schedule inputs'!$D37),"",IF('Schedule inputs'!$F37="Gate",IF(AND(S$8='Schedule inputs'!$D37,'Schedule inputs'!$D37='Schedule inputs'!$E37),"◆",""),IF(AND(S$8&gt;='Schedule inputs'!$D37,S$8&lt;='Schedule inputs'!$E37),1,"")))</x:f>
      </x:c>
      <x:c r="T38" s="60" t="str">
        <x:f>IF(OR(NOT(ISNUMBER('Schedule inputs'!$D37)),NOT(ISNUMBER('Schedule inputs'!$E37)),'Schedule inputs'!$E37&lt;'Schedule inputs'!$D37),"",IF('Schedule inputs'!$F37="Gate",IF(AND(T$8='Schedule inputs'!$D37,'Schedule inputs'!$D37='Schedule inputs'!$E37),"◆",""),IF(AND(T$8&gt;='Schedule inputs'!$D37,T$8&lt;='Schedule inputs'!$E37),1,"")))</x:f>
      </x:c>
      <x:c r="U38" s="60" t="str">
        <x:f>IF(OR(NOT(ISNUMBER('Schedule inputs'!$D37)),NOT(ISNUMBER('Schedule inputs'!$E37)),'Schedule inputs'!$E37&lt;'Schedule inputs'!$D37),"",IF('Schedule inputs'!$F37="Gate",IF(AND(U$8='Schedule inputs'!$D37,'Schedule inputs'!$D37='Schedule inputs'!$E37),"◆",""),IF(AND(U$8&gt;='Schedule inputs'!$D37,U$8&lt;='Schedule inputs'!$E37),1,"")))</x:f>
      </x:c>
      <x:c r="V38" s="60" t="str">
        <x:f>IF(OR(NOT(ISNUMBER('Schedule inputs'!$D37)),NOT(ISNUMBER('Schedule inputs'!$E37)),'Schedule inputs'!$E37&lt;'Schedule inputs'!$D37),"",IF('Schedule inputs'!$F37="Gate",IF(AND(V$8='Schedule inputs'!$D37,'Schedule inputs'!$D37='Schedule inputs'!$E37),"◆",""),IF(AND(V$8&gt;='Schedule inputs'!$D37,V$8&lt;='Schedule inputs'!$E37),1,"")))</x:f>
      </x:c>
      <x:c r="W38" s="60" t="str">
        <x:f>IF(OR(NOT(ISNUMBER('Schedule inputs'!$D37)),NOT(ISNUMBER('Schedule inputs'!$E37)),'Schedule inputs'!$E37&lt;'Schedule inputs'!$D37),"",IF('Schedule inputs'!$F37="Gate",IF(AND(W$8='Schedule inputs'!$D37,'Schedule inputs'!$D37='Schedule inputs'!$E37),"◆",""),IF(AND(W$8&gt;='Schedule inputs'!$D37,W$8&lt;='Schedule inputs'!$E37),1,"")))</x:f>
      </x:c>
      <x:c r="X38" s="60" t="str">
        <x:f>IF(OR(NOT(ISNUMBER('Schedule inputs'!$D37)),NOT(ISNUMBER('Schedule inputs'!$E37)),'Schedule inputs'!$E37&lt;'Schedule inputs'!$D37),"",IF('Schedule inputs'!$F37="Gate",IF(AND(X$8='Schedule inputs'!$D37,'Schedule inputs'!$D37='Schedule inputs'!$E37),"◆",""),IF(AND(X$8&gt;='Schedule inputs'!$D37,X$8&lt;='Schedule inputs'!$E37),1,"")))</x:f>
      </x:c>
      <x:c r="Y38" s="60" t="str">
        <x:f>IF(OR(NOT(ISNUMBER('Schedule inputs'!$D37)),NOT(ISNUMBER('Schedule inputs'!$E37)),'Schedule inputs'!$E37&lt;'Schedule inputs'!$D37),"",IF('Schedule inputs'!$F37="Gate",IF(AND(Y$8='Schedule inputs'!$D37,'Schedule inputs'!$D37='Schedule inputs'!$E37),"◆",""),IF(AND(Y$8&gt;='Schedule inputs'!$D37,Y$8&lt;='Schedule inputs'!$E37),1,"")))</x:f>
      </x:c>
      <x:c r="Z38" s="60" t="str">
        <x:f>IF(OR(NOT(ISNUMBER('Schedule inputs'!$D37)),NOT(ISNUMBER('Schedule inputs'!$E37)),'Schedule inputs'!$E37&lt;'Schedule inputs'!$D37),"",IF('Schedule inputs'!$F37="Gate",IF(AND(Z$8='Schedule inputs'!$D37,'Schedule inputs'!$D37='Schedule inputs'!$E37),"◆",""),IF(AND(Z$8&gt;='Schedule inputs'!$D37,Z$8&lt;='Schedule inputs'!$E37),1,"")))</x:f>
      </x:c>
      <x:c r="AA38" s="63" t="str">
        <x:f>IF(OR(NOT(ISNUMBER('Schedule inputs'!$D37)),NOT(ISNUMBER('Schedule inputs'!$E37)),'Schedule inputs'!$E37&lt;'Schedule inputs'!$D37),"",IF('Schedule inputs'!$F37="Gate",IF(AND(AA$8='Schedule inputs'!$D37,'Schedule inputs'!$D37='Schedule inputs'!$E37),"◆",""),IF(AND(AA$8&gt;='Schedule inputs'!$D37,AA$8&lt;='Schedule inputs'!$E37),1,"")))</x:f>
      </x:c>
      <x:c r="AB38" s="60" t="str">
        <x:f>IF(OR(NOT(ISNUMBER('Schedule inputs'!$D37)),NOT(ISNUMBER('Schedule inputs'!$E37)),'Schedule inputs'!$E37&lt;'Schedule inputs'!$D37),"",IF('Schedule inputs'!$F37="Gate",IF(AND(AB$8='Schedule inputs'!$D37,'Schedule inputs'!$D37='Schedule inputs'!$E37),"◆",""),IF(AND(AB$8&gt;='Schedule inputs'!$D37,AB$8&lt;='Schedule inputs'!$E37),1,"")))</x:f>
      </x:c>
      <x:c r="AC38" s="60" t="str">
        <x:f>IF(OR(NOT(ISNUMBER('Schedule inputs'!$D37)),NOT(ISNUMBER('Schedule inputs'!$E37)),'Schedule inputs'!$E37&lt;'Schedule inputs'!$D37),"",IF('Schedule inputs'!$F37="Gate",IF(AND(AC$8='Schedule inputs'!$D37,'Schedule inputs'!$D37='Schedule inputs'!$E37),"◆",""),IF(AND(AC$8&gt;='Schedule inputs'!$D37,AC$8&lt;='Schedule inputs'!$E37),1,"")))</x:f>
      </x:c>
      <x:c r="AD38" s="60" t="str">
        <x:f>IF(OR(NOT(ISNUMBER('Schedule inputs'!$D37)),NOT(ISNUMBER('Schedule inputs'!$E37)),'Schedule inputs'!$E37&lt;'Schedule inputs'!$D37),"",IF('Schedule inputs'!$F37="Gate",IF(AND(AD$8='Schedule inputs'!$D37,'Schedule inputs'!$D37='Schedule inputs'!$E37),"◆",""),IF(AND(AD$8&gt;='Schedule inputs'!$D37,AD$8&lt;='Schedule inputs'!$E37),1,"")))</x:f>
      </x:c>
      <x:c r="AE38" s="60" t="str">
        <x:f>IF(OR(NOT(ISNUMBER('Schedule inputs'!$D37)),NOT(ISNUMBER('Schedule inputs'!$E37)),'Schedule inputs'!$E37&lt;'Schedule inputs'!$D37),"",IF('Schedule inputs'!$F37="Gate",IF(AND(AE$8='Schedule inputs'!$D37,'Schedule inputs'!$D37='Schedule inputs'!$E37),"◆",""),IF(AND(AE$8&gt;='Schedule inputs'!$D37,AE$8&lt;='Schedule inputs'!$E37),1,"")))</x:f>
      </x:c>
      <x:c r="AF38" s="60" t="str">
        <x:f>IF(OR(NOT(ISNUMBER('Schedule inputs'!$D37)),NOT(ISNUMBER('Schedule inputs'!$E37)),'Schedule inputs'!$E37&lt;'Schedule inputs'!$D37),"",IF('Schedule inputs'!$F37="Gate",IF(AND(AF$8='Schedule inputs'!$D37,'Schedule inputs'!$D37='Schedule inputs'!$E37),"◆",""),IF(AND(AF$8&gt;='Schedule inputs'!$D37,AF$8&lt;='Schedule inputs'!$E37),1,"")))</x:f>
      </x:c>
      <x:c r="AG38" s="60" t="str">
        <x:f>IF(OR(NOT(ISNUMBER('Schedule inputs'!$D37)),NOT(ISNUMBER('Schedule inputs'!$E37)),'Schedule inputs'!$E37&lt;'Schedule inputs'!$D37),"",IF('Schedule inputs'!$F37="Gate",IF(AND(AG$8='Schedule inputs'!$D37,'Schedule inputs'!$D37='Schedule inputs'!$E37),"◆",""),IF(AND(AG$8&gt;='Schedule inputs'!$D37,AG$8&lt;='Schedule inputs'!$E37),1,"")))</x:f>
      </x:c>
      <x:c r="AH38" s="60" t="str">
        <x:f>IF(OR(NOT(ISNUMBER('Schedule inputs'!$D37)),NOT(ISNUMBER('Schedule inputs'!$E37)),'Schedule inputs'!$E37&lt;'Schedule inputs'!$D37),"",IF('Schedule inputs'!$F37="Gate",IF(AND(AH$8='Schedule inputs'!$D37,'Schedule inputs'!$D37='Schedule inputs'!$E37),"◆",""),IF(AND(AH$8&gt;='Schedule inputs'!$D37,AH$8&lt;='Schedule inputs'!$E37),1,"")))</x:f>
        <x:v>◆</x:v>
      </x:c>
      <x:c r="AI38" s="60" t="str">
        <x:f>IF(OR(NOT(ISNUMBER('Schedule inputs'!$D37)),NOT(ISNUMBER('Schedule inputs'!$E37)),'Schedule inputs'!$E37&lt;'Schedule inputs'!$D37),"",IF('Schedule inputs'!$F37="Gate",IF(AND(AI$8='Schedule inputs'!$D37,'Schedule inputs'!$D37='Schedule inputs'!$E37),"◆",""),IF(AND(AI$8&gt;='Schedule inputs'!$D37,AI$8&lt;='Schedule inputs'!$E37),1,"")))</x:f>
      </x:c>
    </x:row>
    <x:row r="39" ht="24" customHeight="1">
      <x:c r="A39" s="54" t="n">
        <x:f>'Schedule inputs'!A38</x:f>
        <x:v>31</x:v>
      </x:c>
      <x:c r="B39" s="54" t="str">
        <x:f>'Schedule inputs'!B38</x:f>
        <x:v>Actual costs, reimbursements and closeout</x:v>
      </x:c>
      <x:c r="C39" s="59" t="str">
        <x:f>IF(OR(NOT(ISNUMBER('Schedule inputs'!$D38)),NOT(ISNUMBER('Schedule inputs'!$E38)),'Schedule inputs'!$E38&lt;'Schedule inputs'!$D38),"",IF('Schedule inputs'!$F38="Gate",IF(AND(C$8='Schedule inputs'!$D38,'Schedule inputs'!$D38='Schedule inputs'!$E38),"◆",""),IF(AND(C$8&gt;='Schedule inputs'!$D38,C$8&lt;='Schedule inputs'!$E38),1,"")))</x:f>
      </x:c>
      <x:c r="D39" s="59" t="str">
        <x:f>IF(OR(NOT(ISNUMBER('Schedule inputs'!$D38)),NOT(ISNUMBER('Schedule inputs'!$E38)),'Schedule inputs'!$E38&lt;'Schedule inputs'!$D38),"",IF('Schedule inputs'!$F38="Gate",IF(AND(D$8='Schedule inputs'!$D38,'Schedule inputs'!$D38='Schedule inputs'!$E38),"◆",""),IF(AND(D$8&gt;='Schedule inputs'!$D38,D$8&lt;='Schedule inputs'!$E38),1,"")))</x:f>
      </x:c>
      <x:c r="E39" s="59" t="str">
        <x:f>IF(OR(NOT(ISNUMBER('Schedule inputs'!$D38)),NOT(ISNUMBER('Schedule inputs'!$E38)),'Schedule inputs'!$E38&lt;'Schedule inputs'!$D38),"",IF('Schedule inputs'!$F38="Gate",IF(AND(E$8='Schedule inputs'!$D38,'Schedule inputs'!$D38='Schedule inputs'!$E38),"◆",""),IF(AND(E$8&gt;='Schedule inputs'!$D38,E$8&lt;='Schedule inputs'!$E38),1,"")))</x:f>
      </x:c>
      <x:c r="F39" s="59" t="str">
        <x:f>IF(OR(NOT(ISNUMBER('Schedule inputs'!$D38)),NOT(ISNUMBER('Schedule inputs'!$E38)),'Schedule inputs'!$E38&lt;'Schedule inputs'!$D38),"",IF('Schedule inputs'!$F38="Gate",IF(AND(F$8='Schedule inputs'!$D38,'Schedule inputs'!$D38='Schedule inputs'!$E38),"◆",""),IF(AND(F$8&gt;='Schedule inputs'!$D38,F$8&lt;='Schedule inputs'!$E38),1,"")))</x:f>
      </x:c>
      <x:c r="G39" s="59" t="str">
        <x:f>IF(OR(NOT(ISNUMBER('Schedule inputs'!$D38)),NOT(ISNUMBER('Schedule inputs'!$E38)),'Schedule inputs'!$E38&lt;'Schedule inputs'!$D38),"",IF('Schedule inputs'!$F38="Gate",IF(AND(G$8='Schedule inputs'!$D38,'Schedule inputs'!$D38='Schedule inputs'!$E38),"◆",""),IF(AND(G$8&gt;='Schedule inputs'!$D38,G$8&lt;='Schedule inputs'!$E38),1,"")))</x:f>
      </x:c>
      <x:c r="H39" s="59" t="str">
        <x:f>IF(OR(NOT(ISNUMBER('Schedule inputs'!$D38)),NOT(ISNUMBER('Schedule inputs'!$E38)),'Schedule inputs'!$E38&lt;'Schedule inputs'!$D38),"",IF('Schedule inputs'!$F38="Gate",IF(AND(H$8='Schedule inputs'!$D38,'Schedule inputs'!$D38='Schedule inputs'!$E38),"◆",""),IF(AND(H$8&gt;='Schedule inputs'!$D38,H$8&lt;='Schedule inputs'!$E38),1,"")))</x:f>
      </x:c>
      <x:c r="I39" s="59" t="str">
        <x:f>IF(OR(NOT(ISNUMBER('Schedule inputs'!$D38)),NOT(ISNUMBER('Schedule inputs'!$E38)),'Schedule inputs'!$E38&lt;'Schedule inputs'!$D38),"",IF('Schedule inputs'!$F38="Gate",IF(AND(I$8='Schedule inputs'!$D38,'Schedule inputs'!$D38='Schedule inputs'!$E38),"◆",""),IF(AND(I$8&gt;='Schedule inputs'!$D38,I$8&lt;='Schedule inputs'!$E38),1,"")))</x:f>
      </x:c>
      <x:c r="J39" s="59" t="str">
        <x:f>IF(OR(NOT(ISNUMBER('Schedule inputs'!$D38)),NOT(ISNUMBER('Schedule inputs'!$E38)),'Schedule inputs'!$E38&lt;'Schedule inputs'!$D38),"",IF('Schedule inputs'!$F38="Gate",IF(AND(J$8='Schedule inputs'!$D38,'Schedule inputs'!$D38='Schedule inputs'!$E38),"◆",""),IF(AND(J$8&gt;='Schedule inputs'!$D38,J$8&lt;='Schedule inputs'!$E38),1,"")))</x:f>
      </x:c>
      <x:c r="K39" s="59" t="str">
        <x:f>IF(OR(NOT(ISNUMBER('Schedule inputs'!$D38)),NOT(ISNUMBER('Schedule inputs'!$E38)),'Schedule inputs'!$E38&lt;'Schedule inputs'!$D38),"",IF('Schedule inputs'!$F38="Gate",IF(AND(K$8='Schedule inputs'!$D38,'Schedule inputs'!$D38='Schedule inputs'!$E38),"◆",""),IF(AND(K$8&gt;='Schedule inputs'!$D38,K$8&lt;='Schedule inputs'!$E38),1,"")))</x:f>
      </x:c>
      <x:c r="L39" s="59" t="str">
        <x:f>IF(OR(NOT(ISNUMBER('Schedule inputs'!$D38)),NOT(ISNUMBER('Schedule inputs'!$E38)),'Schedule inputs'!$E38&lt;'Schedule inputs'!$D38),"",IF('Schedule inputs'!$F38="Gate",IF(AND(L$8='Schedule inputs'!$D38,'Schedule inputs'!$D38='Schedule inputs'!$E38),"◆",""),IF(AND(L$8&gt;='Schedule inputs'!$D38,L$8&lt;='Schedule inputs'!$E38),1,"")))</x:f>
      </x:c>
      <x:c r="M39" s="59" t="str">
        <x:f>IF(OR(NOT(ISNUMBER('Schedule inputs'!$D38)),NOT(ISNUMBER('Schedule inputs'!$E38)),'Schedule inputs'!$E38&lt;'Schedule inputs'!$D38),"",IF('Schedule inputs'!$F38="Gate",IF(AND(M$8='Schedule inputs'!$D38,'Schedule inputs'!$D38='Schedule inputs'!$E38),"◆",""),IF(AND(M$8&gt;='Schedule inputs'!$D38,M$8&lt;='Schedule inputs'!$E38),1,"")))</x:f>
      </x:c>
      <x:c r="N39" s="59" t="str">
        <x:f>IF(OR(NOT(ISNUMBER('Schedule inputs'!$D38)),NOT(ISNUMBER('Schedule inputs'!$E38)),'Schedule inputs'!$E38&lt;'Schedule inputs'!$D38),"",IF('Schedule inputs'!$F38="Gate",IF(AND(N$8='Schedule inputs'!$D38,'Schedule inputs'!$D38='Schedule inputs'!$E38),"◆",""),IF(AND(N$8&gt;='Schedule inputs'!$D38,N$8&lt;='Schedule inputs'!$E38),1,"")))</x:f>
      </x:c>
      <x:c r="O39" s="59" t="str">
        <x:f>IF(OR(NOT(ISNUMBER('Schedule inputs'!$D38)),NOT(ISNUMBER('Schedule inputs'!$E38)),'Schedule inputs'!$E38&lt;'Schedule inputs'!$D38),"",IF('Schedule inputs'!$F38="Gate",IF(AND(O$8='Schedule inputs'!$D38,'Schedule inputs'!$D38='Schedule inputs'!$E38),"◆",""),IF(AND(O$8&gt;='Schedule inputs'!$D38,O$8&lt;='Schedule inputs'!$E38),1,"")))</x:f>
      </x:c>
      <x:c r="P39" s="59" t="str">
        <x:f>IF(OR(NOT(ISNUMBER('Schedule inputs'!$D38)),NOT(ISNUMBER('Schedule inputs'!$E38)),'Schedule inputs'!$E38&lt;'Schedule inputs'!$D38),"",IF('Schedule inputs'!$F38="Gate",IF(AND(P$8='Schedule inputs'!$D38,'Schedule inputs'!$D38='Schedule inputs'!$E38),"◆",""),IF(AND(P$8&gt;='Schedule inputs'!$D38,P$8&lt;='Schedule inputs'!$E38),1,"")))</x:f>
      </x:c>
      <x:c r="Q39" s="59" t="str">
        <x:f>IF(OR(NOT(ISNUMBER('Schedule inputs'!$D38)),NOT(ISNUMBER('Schedule inputs'!$E38)),'Schedule inputs'!$E38&lt;'Schedule inputs'!$D38),"",IF('Schedule inputs'!$F38="Gate",IF(AND(Q$8='Schedule inputs'!$D38,'Schedule inputs'!$D38='Schedule inputs'!$E38),"◆",""),IF(AND(Q$8&gt;='Schedule inputs'!$D38,Q$8&lt;='Schedule inputs'!$E38),1,"")))</x:f>
      </x:c>
      <x:c r="R39" s="59" t="str">
        <x:f>IF(OR(NOT(ISNUMBER('Schedule inputs'!$D38)),NOT(ISNUMBER('Schedule inputs'!$E38)),'Schedule inputs'!$E38&lt;'Schedule inputs'!$D38),"",IF('Schedule inputs'!$F38="Gate",IF(AND(R$8='Schedule inputs'!$D38,'Schedule inputs'!$D38='Schedule inputs'!$E38),"◆",""),IF(AND(R$8&gt;='Schedule inputs'!$D38,R$8&lt;='Schedule inputs'!$E38),1,"")))</x:f>
      </x:c>
      <x:c r="S39" s="59" t="str">
        <x:f>IF(OR(NOT(ISNUMBER('Schedule inputs'!$D38)),NOT(ISNUMBER('Schedule inputs'!$E38)),'Schedule inputs'!$E38&lt;'Schedule inputs'!$D38),"",IF('Schedule inputs'!$F38="Gate",IF(AND(S$8='Schedule inputs'!$D38,'Schedule inputs'!$D38='Schedule inputs'!$E38),"◆",""),IF(AND(S$8&gt;='Schedule inputs'!$D38,S$8&lt;='Schedule inputs'!$E38),1,"")))</x:f>
      </x:c>
      <x:c r="T39" s="59" t="str">
        <x:f>IF(OR(NOT(ISNUMBER('Schedule inputs'!$D38)),NOT(ISNUMBER('Schedule inputs'!$E38)),'Schedule inputs'!$E38&lt;'Schedule inputs'!$D38),"",IF('Schedule inputs'!$F38="Gate",IF(AND(T$8='Schedule inputs'!$D38,'Schedule inputs'!$D38='Schedule inputs'!$E38),"◆",""),IF(AND(T$8&gt;='Schedule inputs'!$D38,T$8&lt;='Schedule inputs'!$E38),1,"")))</x:f>
      </x:c>
      <x:c r="U39" s="59" t="str">
        <x:f>IF(OR(NOT(ISNUMBER('Schedule inputs'!$D38)),NOT(ISNUMBER('Schedule inputs'!$E38)),'Schedule inputs'!$E38&lt;'Schedule inputs'!$D38),"",IF('Schedule inputs'!$F38="Gate",IF(AND(U$8='Schedule inputs'!$D38,'Schedule inputs'!$D38='Schedule inputs'!$E38),"◆",""),IF(AND(U$8&gt;='Schedule inputs'!$D38,U$8&lt;='Schedule inputs'!$E38),1,"")))</x:f>
      </x:c>
      <x:c r="V39" s="59" t="str">
        <x:f>IF(OR(NOT(ISNUMBER('Schedule inputs'!$D38)),NOT(ISNUMBER('Schedule inputs'!$E38)),'Schedule inputs'!$E38&lt;'Schedule inputs'!$D38),"",IF('Schedule inputs'!$F38="Gate",IF(AND(V$8='Schedule inputs'!$D38,'Schedule inputs'!$D38='Schedule inputs'!$E38),"◆",""),IF(AND(V$8&gt;='Schedule inputs'!$D38,V$8&lt;='Schedule inputs'!$E38),1,"")))</x:f>
      </x:c>
      <x:c r="W39" s="59" t="str">
        <x:f>IF(OR(NOT(ISNUMBER('Schedule inputs'!$D38)),NOT(ISNUMBER('Schedule inputs'!$E38)),'Schedule inputs'!$E38&lt;'Schedule inputs'!$D38),"",IF('Schedule inputs'!$F38="Gate",IF(AND(W$8='Schedule inputs'!$D38,'Schedule inputs'!$D38='Schedule inputs'!$E38),"◆",""),IF(AND(W$8&gt;='Schedule inputs'!$D38,W$8&lt;='Schedule inputs'!$E38),1,"")))</x:f>
      </x:c>
      <x:c r="X39" s="59" t="str">
        <x:f>IF(OR(NOT(ISNUMBER('Schedule inputs'!$D38)),NOT(ISNUMBER('Schedule inputs'!$E38)),'Schedule inputs'!$E38&lt;'Schedule inputs'!$D38),"",IF('Schedule inputs'!$F38="Gate",IF(AND(X$8='Schedule inputs'!$D38,'Schedule inputs'!$D38='Schedule inputs'!$E38),"◆",""),IF(AND(X$8&gt;='Schedule inputs'!$D38,X$8&lt;='Schedule inputs'!$E38),1,"")))</x:f>
      </x:c>
      <x:c r="Y39" s="59" t="str">
        <x:f>IF(OR(NOT(ISNUMBER('Schedule inputs'!$D38)),NOT(ISNUMBER('Schedule inputs'!$E38)),'Schedule inputs'!$E38&lt;'Schedule inputs'!$D38),"",IF('Schedule inputs'!$F38="Gate",IF(AND(Y$8='Schedule inputs'!$D38,'Schedule inputs'!$D38='Schedule inputs'!$E38),"◆",""),IF(AND(Y$8&gt;='Schedule inputs'!$D38,Y$8&lt;='Schedule inputs'!$E38),1,"")))</x:f>
      </x:c>
      <x:c r="Z39" s="59" t="str">
        <x:f>IF(OR(NOT(ISNUMBER('Schedule inputs'!$D38)),NOT(ISNUMBER('Schedule inputs'!$E38)),'Schedule inputs'!$E38&lt;'Schedule inputs'!$D38),"",IF('Schedule inputs'!$F38="Gate",IF(AND(Z$8='Schedule inputs'!$D38,'Schedule inputs'!$D38='Schedule inputs'!$E38),"◆",""),IF(AND(Z$8&gt;='Schedule inputs'!$D38,Z$8&lt;='Schedule inputs'!$E38),1,"")))</x:f>
      </x:c>
      <x:c r="AA39" s="62" t="str">
        <x:f>IF(OR(NOT(ISNUMBER('Schedule inputs'!$D38)),NOT(ISNUMBER('Schedule inputs'!$E38)),'Schedule inputs'!$E38&lt;'Schedule inputs'!$D38),"",IF('Schedule inputs'!$F38="Gate",IF(AND(AA$8='Schedule inputs'!$D38,'Schedule inputs'!$D38='Schedule inputs'!$E38),"◆",""),IF(AND(AA$8&gt;='Schedule inputs'!$D38,AA$8&lt;='Schedule inputs'!$E38),1,"")))</x:f>
      </x:c>
      <x:c r="AB39" s="59" t="str">
        <x:f>IF(OR(NOT(ISNUMBER('Schedule inputs'!$D38)),NOT(ISNUMBER('Schedule inputs'!$E38)),'Schedule inputs'!$E38&lt;'Schedule inputs'!$D38),"",IF('Schedule inputs'!$F38="Gate",IF(AND(AB$8='Schedule inputs'!$D38,'Schedule inputs'!$D38='Schedule inputs'!$E38),"◆",""),IF(AND(AB$8&gt;='Schedule inputs'!$D38,AB$8&lt;='Schedule inputs'!$E38),1,"")))</x:f>
      </x:c>
      <x:c r="AC39" s="59" t="str">
        <x:f>IF(OR(NOT(ISNUMBER('Schedule inputs'!$D38)),NOT(ISNUMBER('Schedule inputs'!$E38)),'Schedule inputs'!$E38&lt;'Schedule inputs'!$D38),"",IF('Schedule inputs'!$F38="Gate",IF(AND(AC$8='Schedule inputs'!$D38,'Schedule inputs'!$D38='Schedule inputs'!$E38),"◆",""),IF(AND(AC$8&gt;='Schedule inputs'!$D38,AC$8&lt;='Schedule inputs'!$E38),1,"")))</x:f>
      </x:c>
      <x:c r="AD39" s="59" t="str">
        <x:f>IF(OR(NOT(ISNUMBER('Schedule inputs'!$D38)),NOT(ISNUMBER('Schedule inputs'!$E38)),'Schedule inputs'!$E38&lt;'Schedule inputs'!$D38),"",IF('Schedule inputs'!$F38="Gate",IF(AND(AD$8='Schedule inputs'!$D38,'Schedule inputs'!$D38='Schedule inputs'!$E38),"◆",""),IF(AND(AD$8&gt;='Schedule inputs'!$D38,AD$8&lt;='Schedule inputs'!$E38),1,"")))</x:f>
      </x:c>
      <x:c r="AE39" s="59" t="n">
        <x:f>IF(OR(NOT(ISNUMBER('Schedule inputs'!$D38)),NOT(ISNUMBER('Schedule inputs'!$E38)),'Schedule inputs'!$E38&lt;'Schedule inputs'!$D38),"",IF('Schedule inputs'!$F38="Gate",IF(AND(AE$8='Schedule inputs'!$D38,'Schedule inputs'!$D38='Schedule inputs'!$E38),"◆",""),IF(AND(AE$8&gt;='Schedule inputs'!$D38,AE$8&lt;='Schedule inputs'!$E38),1,"")))</x:f>
        <x:v>1</x:v>
      </x:c>
      <x:c r="AF39" s="59" t="n">
        <x:f>IF(OR(NOT(ISNUMBER('Schedule inputs'!$D38)),NOT(ISNUMBER('Schedule inputs'!$E38)),'Schedule inputs'!$E38&lt;'Schedule inputs'!$D38),"",IF('Schedule inputs'!$F38="Gate",IF(AND(AF$8='Schedule inputs'!$D38,'Schedule inputs'!$D38='Schedule inputs'!$E38),"◆",""),IF(AND(AF$8&gt;='Schedule inputs'!$D38,AF$8&lt;='Schedule inputs'!$E38),1,"")))</x:f>
        <x:v>1</x:v>
      </x:c>
      <x:c r="AG39" s="59" t="n">
        <x:f>IF(OR(NOT(ISNUMBER('Schedule inputs'!$D38)),NOT(ISNUMBER('Schedule inputs'!$E38)),'Schedule inputs'!$E38&lt;'Schedule inputs'!$D38),"",IF('Schedule inputs'!$F38="Gate",IF(AND(AG$8='Schedule inputs'!$D38,'Schedule inputs'!$D38='Schedule inputs'!$E38),"◆",""),IF(AND(AG$8&gt;='Schedule inputs'!$D38,AG$8&lt;='Schedule inputs'!$E38),1,"")))</x:f>
        <x:v>1</x:v>
      </x:c>
      <x:c r="AH39" s="59" t="n">
        <x:f>IF(OR(NOT(ISNUMBER('Schedule inputs'!$D38)),NOT(ISNUMBER('Schedule inputs'!$E38)),'Schedule inputs'!$E38&lt;'Schedule inputs'!$D38),"",IF('Schedule inputs'!$F38="Gate",IF(AND(AH$8='Schedule inputs'!$D38,'Schedule inputs'!$D38='Schedule inputs'!$E38),"◆",""),IF(AND(AH$8&gt;='Schedule inputs'!$D38,AH$8&lt;='Schedule inputs'!$E38),1,"")))</x:f>
        <x:v>1</x:v>
      </x:c>
      <x:c r="AI39" s="59" t="n">
        <x:f>IF(OR(NOT(ISNUMBER('Schedule inputs'!$D38)),NOT(ISNUMBER('Schedule inputs'!$E38)),'Schedule inputs'!$E38&lt;'Schedule inputs'!$D38),"",IF('Schedule inputs'!$F38="Gate",IF(AND(AI$8='Schedule inputs'!$D38,'Schedule inputs'!$D38='Schedule inputs'!$E38),"◆",""),IF(AND(AI$8&gt;='Schedule inputs'!$D38,AI$8&lt;='Schedule inputs'!$E38),1,"")))</x:f>
        <x:v>1</x:v>
      </x:c>
    </x:row>
    <x:row r="40" ht="24" customHeight="1">
      <x:c r="A40" s="56" t="n">
        <x:f>'Schedule inputs'!A39</x:f>
        <x:v>32</x:v>
      </x:c>
      <x:c r="B40" s="56" t="str">
        <x:f>'Schedule inputs'!B39</x:f>
        <x:v>Dual occupancy - illustrative exposure window</x:v>
      </x:c>
      <x:c r="C40" s="60" t="str">
        <x:f>IF(OR(NOT(ISNUMBER('Schedule inputs'!$D39)),NOT(ISNUMBER('Schedule inputs'!$E39)),'Schedule inputs'!$E39&lt;'Schedule inputs'!$D39),"",IF('Schedule inputs'!$F39="Gate",IF(AND(C$8='Schedule inputs'!$D39,'Schedule inputs'!$D39='Schedule inputs'!$E39),"◆",""),IF(AND(C$8&gt;='Schedule inputs'!$D39,C$8&lt;='Schedule inputs'!$E39),1,"")))</x:f>
      </x:c>
      <x:c r="D40" s="60" t="str">
        <x:f>IF(OR(NOT(ISNUMBER('Schedule inputs'!$D39)),NOT(ISNUMBER('Schedule inputs'!$E39)),'Schedule inputs'!$E39&lt;'Schedule inputs'!$D39),"",IF('Schedule inputs'!$F39="Gate",IF(AND(D$8='Schedule inputs'!$D39,'Schedule inputs'!$D39='Schedule inputs'!$E39),"◆",""),IF(AND(D$8&gt;='Schedule inputs'!$D39,D$8&lt;='Schedule inputs'!$E39),1,"")))</x:f>
      </x:c>
      <x:c r="E40" s="60" t="str">
        <x:f>IF(OR(NOT(ISNUMBER('Schedule inputs'!$D39)),NOT(ISNUMBER('Schedule inputs'!$E39)),'Schedule inputs'!$E39&lt;'Schedule inputs'!$D39),"",IF('Schedule inputs'!$F39="Gate",IF(AND(E$8='Schedule inputs'!$D39,'Schedule inputs'!$D39='Schedule inputs'!$E39),"◆",""),IF(AND(E$8&gt;='Schedule inputs'!$D39,E$8&lt;='Schedule inputs'!$E39),1,"")))</x:f>
      </x:c>
      <x:c r="F40" s="60" t="str">
        <x:f>IF(OR(NOT(ISNUMBER('Schedule inputs'!$D39)),NOT(ISNUMBER('Schedule inputs'!$E39)),'Schedule inputs'!$E39&lt;'Schedule inputs'!$D39),"",IF('Schedule inputs'!$F39="Gate",IF(AND(F$8='Schedule inputs'!$D39,'Schedule inputs'!$D39='Schedule inputs'!$E39),"◆",""),IF(AND(F$8&gt;='Schedule inputs'!$D39,F$8&lt;='Schedule inputs'!$E39),1,"")))</x:f>
      </x:c>
      <x:c r="G40" s="60" t="str">
        <x:f>IF(OR(NOT(ISNUMBER('Schedule inputs'!$D39)),NOT(ISNUMBER('Schedule inputs'!$E39)),'Schedule inputs'!$E39&lt;'Schedule inputs'!$D39),"",IF('Schedule inputs'!$F39="Gate",IF(AND(G$8='Schedule inputs'!$D39,'Schedule inputs'!$D39='Schedule inputs'!$E39),"◆",""),IF(AND(G$8&gt;='Schedule inputs'!$D39,G$8&lt;='Schedule inputs'!$E39),1,"")))</x:f>
      </x:c>
      <x:c r="H40" s="60" t="str">
        <x:f>IF(OR(NOT(ISNUMBER('Schedule inputs'!$D39)),NOT(ISNUMBER('Schedule inputs'!$E39)),'Schedule inputs'!$E39&lt;'Schedule inputs'!$D39),"",IF('Schedule inputs'!$F39="Gate",IF(AND(H$8='Schedule inputs'!$D39,'Schedule inputs'!$D39='Schedule inputs'!$E39),"◆",""),IF(AND(H$8&gt;='Schedule inputs'!$D39,H$8&lt;='Schedule inputs'!$E39),1,"")))</x:f>
      </x:c>
      <x:c r="I40" s="60" t="str">
        <x:f>IF(OR(NOT(ISNUMBER('Schedule inputs'!$D39)),NOT(ISNUMBER('Schedule inputs'!$E39)),'Schedule inputs'!$E39&lt;'Schedule inputs'!$D39),"",IF('Schedule inputs'!$F39="Gate",IF(AND(I$8='Schedule inputs'!$D39,'Schedule inputs'!$D39='Schedule inputs'!$E39),"◆",""),IF(AND(I$8&gt;='Schedule inputs'!$D39,I$8&lt;='Schedule inputs'!$E39),1,"")))</x:f>
      </x:c>
      <x:c r="J40" s="60" t="str">
        <x:f>IF(OR(NOT(ISNUMBER('Schedule inputs'!$D39)),NOT(ISNUMBER('Schedule inputs'!$E39)),'Schedule inputs'!$E39&lt;'Schedule inputs'!$D39),"",IF('Schedule inputs'!$F39="Gate",IF(AND(J$8='Schedule inputs'!$D39,'Schedule inputs'!$D39='Schedule inputs'!$E39),"◆",""),IF(AND(J$8&gt;='Schedule inputs'!$D39,J$8&lt;='Schedule inputs'!$E39),1,"")))</x:f>
      </x:c>
      <x:c r="K40" s="60" t="str">
        <x:f>IF(OR(NOT(ISNUMBER('Schedule inputs'!$D39)),NOT(ISNUMBER('Schedule inputs'!$E39)),'Schedule inputs'!$E39&lt;'Schedule inputs'!$D39),"",IF('Schedule inputs'!$F39="Gate",IF(AND(K$8='Schedule inputs'!$D39,'Schedule inputs'!$D39='Schedule inputs'!$E39),"◆",""),IF(AND(K$8&gt;='Schedule inputs'!$D39,K$8&lt;='Schedule inputs'!$E39),1,"")))</x:f>
      </x:c>
      <x:c r="L40" s="60" t="str">
        <x:f>IF(OR(NOT(ISNUMBER('Schedule inputs'!$D39)),NOT(ISNUMBER('Schedule inputs'!$E39)),'Schedule inputs'!$E39&lt;'Schedule inputs'!$D39),"",IF('Schedule inputs'!$F39="Gate",IF(AND(L$8='Schedule inputs'!$D39,'Schedule inputs'!$D39='Schedule inputs'!$E39),"◆",""),IF(AND(L$8&gt;='Schedule inputs'!$D39,L$8&lt;='Schedule inputs'!$E39),1,"")))</x:f>
      </x:c>
      <x:c r="M40" s="60" t="str">
        <x:f>IF(OR(NOT(ISNUMBER('Schedule inputs'!$D39)),NOT(ISNUMBER('Schedule inputs'!$E39)),'Schedule inputs'!$E39&lt;'Schedule inputs'!$D39),"",IF('Schedule inputs'!$F39="Gate",IF(AND(M$8='Schedule inputs'!$D39,'Schedule inputs'!$D39='Schedule inputs'!$E39),"◆",""),IF(AND(M$8&gt;='Schedule inputs'!$D39,M$8&lt;='Schedule inputs'!$E39),1,"")))</x:f>
      </x:c>
      <x:c r="N40" s="60" t="n">
        <x:f>IF(OR(NOT(ISNUMBER('Schedule inputs'!$D39)),NOT(ISNUMBER('Schedule inputs'!$E39)),'Schedule inputs'!$E39&lt;'Schedule inputs'!$D39),"",IF('Schedule inputs'!$F39="Gate",IF(AND(N$8='Schedule inputs'!$D39,'Schedule inputs'!$D39='Schedule inputs'!$E39),"◆",""),IF(AND(N$8&gt;='Schedule inputs'!$D39,N$8&lt;='Schedule inputs'!$E39),1,"")))</x:f>
        <x:v>1</x:v>
      </x:c>
      <x:c r="O40" s="60" t="n">
        <x:f>IF(OR(NOT(ISNUMBER('Schedule inputs'!$D39)),NOT(ISNUMBER('Schedule inputs'!$E39)),'Schedule inputs'!$E39&lt;'Schedule inputs'!$D39),"",IF('Schedule inputs'!$F39="Gate",IF(AND(O$8='Schedule inputs'!$D39,'Schedule inputs'!$D39='Schedule inputs'!$E39),"◆",""),IF(AND(O$8&gt;='Schedule inputs'!$D39,O$8&lt;='Schedule inputs'!$E39),1,"")))</x:f>
        <x:v>1</x:v>
      </x:c>
      <x:c r="P40" s="60" t="n">
        <x:f>IF(OR(NOT(ISNUMBER('Schedule inputs'!$D39)),NOT(ISNUMBER('Schedule inputs'!$E39)),'Schedule inputs'!$E39&lt;'Schedule inputs'!$D39),"",IF('Schedule inputs'!$F39="Gate",IF(AND(P$8='Schedule inputs'!$D39,'Schedule inputs'!$D39='Schedule inputs'!$E39),"◆",""),IF(AND(P$8&gt;='Schedule inputs'!$D39,P$8&lt;='Schedule inputs'!$E39),1,"")))</x:f>
        <x:v>1</x:v>
      </x:c>
      <x:c r="Q40" s="60" t="n">
        <x:f>IF(OR(NOT(ISNUMBER('Schedule inputs'!$D39)),NOT(ISNUMBER('Schedule inputs'!$E39)),'Schedule inputs'!$E39&lt;'Schedule inputs'!$D39),"",IF('Schedule inputs'!$F39="Gate",IF(AND(Q$8='Schedule inputs'!$D39,'Schedule inputs'!$D39='Schedule inputs'!$E39),"◆",""),IF(AND(Q$8&gt;='Schedule inputs'!$D39,Q$8&lt;='Schedule inputs'!$E39),1,"")))</x:f>
        <x:v>1</x:v>
      </x:c>
      <x:c r="R40" s="60" t="n">
        <x:f>IF(OR(NOT(ISNUMBER('Schedule inputs'!$D39)),NOT(ISNUMBER('Schedule inputs'!$E39)),'Schedule inputs'!$E39&lt;'Schedule inputs'!$D39),"",IF('Schedule inputs'!$F39="Gate",IF(AND(R$8='Schedule inputs'!$D39,'Schedule inputs'!$D39='Schedule inputs'!$E39),"◆",""),IF(AND(R$8&gt;='Schedule inputs'!$D39,R$8&lt;='Schedule inputs'!$E39),1,"")))</x:f>
        <x:v>1</x:v>
      </x:c>
      <x:c r="S40" s="60" t="n">
        <x:f>IF(OR(NOT(ISNUMBER('Schedule inputs'!$D39)),NOT(ISNUMBER('Schedule inputs'!$E39)),'Schedule inputs'!$E39&lt;'Schedule inputs'!$D39),"",IF('Schedule inputs'!$F39="Gate",IF(AND(S$8='Schedule inputs'!$D39,'Schedule inputs'!$D39='Schedule inputs'!$E39),"◆",""),IF(AND(S$8&gt;='Schedule inputs'!$D39,S$8&lt;='Schedule inputs'!$E39),1,"")))</x:f>
        <x:v>1</x:v>
      </x:c>
      <x:c r="T40" s="60" t="n">
        <x:f>IF(OR(NOT(ISNUMBER('Schedule inputs'!$D39)),NOT(ISNUMBER('Schedule inputs'!$E39)),'Schedule inputs'!$E39&lt;'Schedule inputs'!$D39),"",IF('Schedule inputs'!$F39="Gate",IF(AND(T$8='Schedule inputs'!$D39,'Schedule inputs'!$D39='Schedule inputs'!$E39),"◆",""),IF(AND(T$8&gt;='Schedule inputs'!$D39,T$8&lt;='Schedule inputs'!$E39),1,"")))</x:f>
        <x:v>1</x:v>
      </x:c>
      <x:c r="U40" s="60" t="n">
        <x:f>IF(OR(NOT(ISNUMBER('Schedule inputs'!$D39)),NOT(ISNUMBER('Schedule inputs'!$E39)),'Schedule inputs'!$E39&lt;'Schedule inputs'!$D39),"",IF('Schedule inputs'!$F39="Gate",IF(AND(U$8='Schedule inputs'!$D39,'Schedule inputs'!$D39='Schedule inputs'!$E39),"◆",""),IF(AND(U$8&gt;='Schedule inputs'!$D39,U$8&lt;='Schedule inputs'!$E39),1,"")))</x:f>
        <x:v>1</x:v>
      </x:c>
      <x:c r="V40" s="60" t="n">
        <x:f>IF(OR(NOT(ISNUMBER('Schedule inputs'!$D39)),NOT(ISNUMBER('Schedule inputs'!$E39)),'Schedule inputs'!$E39&lt;'Schedule inputs'!$D39),"",IF('Schedule inputs'!$F39="Gate",IF(AND(V$8='Schedule inputs'!$D39,'Schedule inputs'!$D39='Schedule inputs'!$E39),"◆",""),IF(AND(V$8&gt;='Schedule inputs'!$D39,V$8&lt;='Schedule inputs'!$E39),1,"")))</x:f>
        <x:v>1</x:v>
      </x:c>
      <x:c r="W40" s="60" t="n">
        <x:f>IF(OR(NOT(ISNUMBER('Schedule inputs'!$D39)),NOT(ISNUMBER('Schedule inputs'!$E39)),'Schedule inputs'!$E39&lt;'Schedule inputs'!$D39),"",IF('Schedule inputs'!$F39="Gate",IF(AND(W$8='Schedule inputs'!$D39,'Schedule inputs'!$D39='Schedule inputs'!$E39),"◆",""),IF(AND(W$8&gt;='Schedule inputs'!$D39,W$8&lt;='Schedule inputs'!$E39),1,"")))</x:f>
        <x:v>1</x:v>
      </x:c>
      <x:c r="X40" s="60" t="n">
        <x:f>IF(OR(NOT(ISNUMBER('Schedule inputs'!$D39)),NOT(ISNUMBER('Schedule inputs'!$E39)),'Schedule inputs'!$E39&lt;'Schedule inputs'!$D39),"",IF('Schedule inputs'!$F39="Gate",IF(AND(X$8='Schedule inputs'!$D39,'Schedule inputs'!$D39='Schedule inputs'!$E39),"◆",""),IF(AND(X$8&gt;='Schedule inputs'!$D39,X$8&lt;='Schedule inputs'!$E39),1,"")))</x:f>
        <x:v>1</x:v>
      </x:c>
      <x:c r="Y40" s="60" t="n">
        <x:f>IF(OR(NOT(ISNUMBER('Schedule inputs'!$D39)),NOT(ISNUMBER('Schedule inputs'!$E39)),'Schedule inputs'!$E39&lt;'Schedule inputs'!$D39),"",IF('Schedule inputs'!$F39="Gate",IF(AND(Y$8='Schedule inputs'!$D39,'Schedule inputs'!$D39='Schedule inputs'!$E39),"◆",""),IF(AND(Y$8&gt;='Schedule inputs'!$D39,Y$8&lt;='Schedule inputs'!$E39),1,"")))</x:f>
        <x:v>1</x:v>
      </x:c>
      <x:c r="Z40" s="60" t="n">
        <x:f>IF(OR(NOT(ISNUMBER('Schedule inputs'!$D39)),NOT(ISNUMBER('Schedule inputs'!$E39)),'Schedule inputs'!$E39&lt;'Schedule inputs'!$D39),"",IF('Schedule inputs'!$F39="Gate",IF(AND(Z$8='Schedule inputs'!$D39,'Schedule inputs'!$D39='Schedule inputs'!$E39),"◆",""),IF(AND(Z$8&gt;='Schedule inputs'!$D39,Z$8&lt;='Schedule inputs'!$E39),1,"")))</x:f>
        <x:v>1</x:v>
      </x:c>
      <x:c r="AA40" s="63" t="n">
        <x:f>IF(OR(NOT(ISNUMBER('Schedule inputs'!$D39)),NOT(ISNUMBER('Schedule inputs'!$E39)),'Schedule inputs'!$E39&lt;'Schedule inputs'!$D39),"",IF('Schedule inputs'!$F39="Gate",IF(AND(AA$8='Schedule inputs'!$D39,'Schedule inputs'!$D39='Schedule inputs'!$E39),"◆",""),IF(AND(AA$8&gt;='Schedule inputs'!$D39,AA$8&lt;='Schedule inputs'!$E39),1,"")))</x:f>
        <x:v>1</x:v>
      </x:c>
      <x:c r="AB40" s="60" t="n">
        <x:f>IF(OR(NOT(ISNUMBER('Schedule inputs'!$D39)),NOT(ISNUMBER('Schedule inputs'!$E39)),'Schedule inputs'!$E39&lt;'Schedule inputs'!$D39),"",IF('Schedule inputs'!$F39="Gate",IF(AND(AB$8='Schedule inputs'!$D39,'Schedule inputs'!$D39='Schedule inputs'!$E39),"◆",""),IF(AND(AB$8&gt;='Schedule inputs'!$D39,AB$8&lt;='Schedule inputs'!$E39),1,"")))</x:f>
        <x:v>1</x:v>
      </x:c>
      <x:c r="AC40" s="60" t="n">
        <x:f>IF(OR(NOT(ISNUMBER('Schedule inputs'!$D39)),NOT(ISNUMBER('Schedule inputs'!$E39)),'Schedule inputs'!$E39&lt;'Schedule inputs'!$D39),"",IF('Schedule inputs'!$F39="Gate",IF(AND(AC$8='Schedule inputs'!$D39,'Schedule inputs'!$D39='Schedule inputs'!$E39),"◆",""),IF(AND(AC$8&gt;='Schedule inputs'!$D39,AC$8&lt;='Schedule inputs'!$E39),1,"")))</x:f>
        <x:v>1</x:v>
      </x:c>
      <x:c r="AD40" s="60" t="n">
        <x:f>IF(OR(NOT(ISNUMBER('Schedule inputs'!$D39)),NOT(ISNUMBER('Schedule inputs'!$E39)),'Schedule inputs'!$E39&lt;'Schedule inputs'!$D39),"",IF('Schedule inputs'!$F39="Gate",IF(AND(AD$8='Schedule inputs'!$D39,'Schedule inputs'!$D39='Schedule inputs'!$E39),"◆",""),IF(AND(AD$8&gt;='Schedule inputs'!$D39,AD$8&lt;='Schedule inputs'!$E39),1,"")))</x:f>
        <x:v>1</x:v>
      </x:c>
      <x:c r="AE40" s="60" t="n">
        <x:f>IF(OR(NOT(ISNUMBER('Schedule inputs'!$D39)),NOT(ISNUMBER('Schedule inputs'!$E39)),'Schedule inputs'!$E39&lt;'Schedule inputs'!$D39),"",IF('Schedule inputs'!$F39="Gate",IF(AND(AE$8='Schedule inputs'!$D39,'Schedule inputs'!$D39='Schedule inputs'!$E39),"◆",""),IF(AND(AE$8&gt;='Schedule inputs'!$D39,AE$8&lt;='Schedule inputs'!$E39),1,"")))</x:f>
        <x:v>1</x:v>
      </x:c>
      <x:c r="AF40" s="60" t="n">
        <x:f>IF(OR(NOT(ISNUMBER('Schedule inputs'!$D39)),NOT(ISNUMBER('Schedule inputs'!$E39)),'Schedule inputs'!$E39&lt;'Schedule inputs'!$D39),"",IF('Schedule inputs'!$F39="Gate",IF(AND(AF$8='Schedule inputs'!$D39,'Schedule inputs'!$D39='Schedule inputs'!$E39),"◆",""),IF(AND(AF$8&gt;='Schedule inputs'!$D39,AF$8&lt;='Schedule inputs'!$E39),1,"")))</x:f>
        <x:v>1</x:v>
      </x:c>
      <x:c r="AG40" s="60" t="n">
        <x:f>IF(OR(NOT(ISNUMBER('Schedule inputs'!$D39)),NOT(ISNUMBER('Schedule inputs'!$E39)),'Schedule inputs'!$E39&lt;'Schedule inputs'!$D39),"",IF('Schedule inputs'!$F39="Gate",IF(AND(AG$8='Schedule inputs'!$D39,'Schedule inputs'!$D39='Schedule inputs'!$E39),"◆",""),IF(AND(AG$8&gt;='Schedule inputs'!$D39,AG$8&lt;='Schedule inputs'!$E39),1,"")))</x:f>
        <x:v>1</x:v>
      </x:c>
      <x:c r="AH40" s="60" t="n">
        <x:f>IF(OR(NOT(ISNUMBER('Schedule inputs'!$D39)),NOT(ISNUMBER('Schedule inputs'!$E39)),'Schedule inputs'!$E39&lt;'Schedule inputs'!$D39),"",IF('Schedule inputs'!$F39="Gate",IF(AND(AH$8='Schedule inputs'!$D39,'Schedule inputs'!$D39='Schedule inputs'!$E39),"◆",""),IF(AND(AH$8&gt;='Schedule inputs'!$D39,AH$8&lt;='Schedule inputs'!$E39),1,"")))</x:f>
        <x:v>1</x:v>
      </x:c>
      <x:c r="AI40" s="60" t="str">
        <x:f>IF(OR(NOT(ISNUMBER('Schedule inputs'!$D39)),NOT(ISNUMBER('Schedule inputs'!$E39)),'Schedule inputs'!$E39&lt;'Schedule inputs'!$D39),"",IF('Schedule inputs'!$F39="Gate",IF(AND(AI$8='Schedule inputs'!$D39,'Schedule inputs'!$D39='Schedule inputs'!$E39),"◆",""),IF(AND(AI$8&gt;='Schedule inputs'!$D39,AI$8&lt;='Schedule inputs'!$E39),1,"")))</x:f>
      </x:c>
    </x:row>
    <x:row r="41">
      <x:c r="A41" s="42"/>
      <x:c r="B41" s="42"/>
      <x:c r="C41" s="42"/>
      <x:c r="D41" s="42"/>
      <x:c r="E41" s="42"/>
      <x:c r="F41" s="42"/>
      <x:c r="G41" s="42"/>
      <x:c r="H41" s="42"/>
      <x:c r="I41" s="42"/>
      <x:c r="J41" s="42"/>
      <x:c r="K41" s="42"/>
      <x:c r="L41" s="42"/>
      <x:c r="M41" s="42"/>
      <x:c r="N41" s="42"/>
      <x:c r="O41" s="42"/>
      <x:c r="P41" s="42"/>
      <x:c r="Q41" s="42"/>
      <x:c r="R41" s="42"/>
      <x:c r="S41" s="42"/>
      <x:c r="T41" s="42"/>
      <x:c r="U41" s="42"/>
      <x:c r="V41" s="42"/>
      <x:c r="W41" s="42"/>
      <x:c r="X41" s="42"/>
      <x:c r="Y41" s="42"/>
      <x:c r="Z41" s="42"/>
      <x:c r="AA41" s="42"/>
      <x:c r="AB41" s="42"/>
      <x:c r="AC41" s="42"/>
      <x:c r="AD41" s="42"/>
      <x:c r="AE41" s="42"/>
      <x:c r="AF41" s="42"/>
      <x:c r="AG41" s="42"/>
      <x:c r="AH41" s="42"/>
      <x:c r="AI41" s="42"/>
    </x:row>
    <x:row r="42">
      <x:c r="A42" s="42"/>
      <x:c r="B42" s="42"/>
      <x:c r="C42" s="42"/>
      <x:c r="D42" s="42"/>
      <x:c r="E42" s="42"/>
      <x:c r="F42" s="42"/>
      <x:c r="G42" s="42"/>
      <x:c r="H42" s="42"/>
      <x:c r="I42" s="42"/>
      <x:c r="J42" s="42"/>
      <x:c r="K42" s="42"/>
      <x:c r="L42" s="42"/>
      <x:c r="M42" s="42"/>
      <x:c r="N42" s="42"/>
      <x:c r="O42" s="42"/>
      <x:c r="P42" s="42"/>
      <x:c r="Q42" s="42"/>
      <x:c r="R42" s="42"/>
      <x:c r="S42" s="42"/>
      <x:c r="T42" s="42"/>
      <x:c r="U42" s="42"/>
      <x:c r="V42" s="42"/>
      <x:c r="W42" s="42"/>
      <x:c r="X42" s="42"/>
      <x:c r="Y42" s="42"/>
      <x:c r="Z42" s="42"/>
      <x:c r="AA42" s="42"/>
      <x:c r="AB42" s="42"/>
      <x:c r="AC42" s="42"/>
      <x:c r="AD42" s="42"/>
      <x:c r="AE42" s="42"/>
      <x:c r="AF42" s="42"/>
      <x:c r="AG42" s="42"/>
      <x:c r="AH42" s="42"/>
      <x:c r="AI42" s="42"/>
    </x:row>
    <x:row r="43" ht="28" customHeight="1">
      <x:c r="A43" s="65" t="str">
        <x:v>READ THIS PLAN: bars = illustrative work windows | diamonds = release gates | amber Week 0 = first operating release</x:v>
      </x:c>
      <x:c r="B43" s="65"/>
      <x:c r="C43" s="65"/>
      <x:c r="D43" s="65"/>
      <x:c r="E43" s="65"/>
      <x:c r="F43" s="65"/>
      <x:c r="G43" s="65"/>
      <x:c r="H43" s="65"/>
      <x:c r="I43" s="65"/>
      <x:c r="J43" s="65"/>
      <x:c r="K43" s="65"/>
      <x:c r="L43" s="65"/>
      <x:c r="M43" s="65"/>
      <x:c r="N43" s="65"/>
      <x:c r="O43" s="65"/>
      <x:c r="P43" s="65"/>
      <x:c r="Q43" s="65"/>
      <x:c r="R43" s="65"/>
      <x:c r="S43" s="65"/>
      <x:c r="T43" s="65"/>
      <x:c r="U43" s="65"/>
      <x:c r="V43" s="65"/>
      <x:c r="W43" s="65"/>
      <x:c r="X43" s="65"/>
      <x:c r="Y43" s="65"/>
      <x:c r="Z43" s="65"/>
      <x:c r="AA43" s="65"/>
      <x:c r="AB43" s="65"/>
      <x:c r="AC43" s="65"/>
      <x:c r="AD43" s="65"/>
      <x:c r="AE43" s="65"/>
      <x:c r="AF43" s="65"/>
      <x:c r="AG43" s="65"/>
      <x:c r="AH43" s="65"/>
      <x:c r="AI43" s="65"/>
    </x:row>
    <x:row r="44">
      <x:c r="A44" s="42" t="str">
        <x:v>Origin restoration starts only in vacated zones. Dual occupancy ends at actual surrender, not when the first truck departs.</x:v>
      </x:c>
      <x:c r="B44" s="42"/>
      <x:c r="C44" s="42"/>
      <x:c r="D44" s="42"/>
      <x:c r="E44" s="42"/>
      <x:c r="F44" s="42"/>
      <x:c r="G44" s="42"/>
      <x:c r="H44" s="42"/>
      <x:c r="I44" s="42"/>
      <x:c r="J44" s="42"/>
      <x:c r="K44" s="42"/>
      <x:c r="L44" s="42"/>
      <x:c r="M44" s="42"/>
      <x:c r="N44" s="42"/>
      <x:c r="O44" s="42"/>
      <x:c r="P44" s="42"/>
      <x:c r="Q44" s="42"/>
      <x:c r="R44" s="42"/>
      <x:c r="S44" s="42"/>
      <x:c r="T44" s="42"/>
      <x:c r="U44" s="42"/>
      <x:c r="V44" s="42"/>
      <x:c r="W44" s="42"/>
      <x:c r="X44" s="42"/>
      <x:c r="Y44" s="42"/>
      <x:c r="Z44" s="42"/>
      <x:c r="AA44" s="42"/>
      <x:c r="AB44" s="42"/>
      <x:c r="AC44" s="42"/>
      <x:c r="AD44" s="42"/>
      <x:c r="AE44" s="42"/>
      <x:c r="AF44" s="42"/>
      <x:c r="AG44" s="42"/>
      <x:c r="AH44" s="42"/>
      <x:c r="AI44" s="42"/>
    </x:row>
    <x:row r="45">
      <x:c r="A45" s="42" t="str">
        <x:v>Chart links to the input table. Status is tracked separately and does not assert gate approval or calculate a critical path.</x:v>
      </x:c>
      <x:c r="B45" s="42"/>
      <x:c r="C45" s="42"/>
      <x:c r="D45" s="42"/>
      <x:c r="E45" s="42"/>
      <x:c r="F45" s="42"/>
      <x:c r="G45" s="42"/>
      <x:c r="H45" s="42"/>
      <x:c r="I45" s="42"/>
      <x:c r="J45" s="42"/>
      <x:c r="K45" s="42"/>
      <x:c r="L45" s="42"/>
      <x:c r="M45" s="42"/>
      <x:c r="N45" s="42"/>
      <x:c r="O45" s="42"/>
      <x:c r="P45" s="42"/>
      <x:c r="Q45" s="42"/>
      <x:c r="R45" s="42"/>
      <x:c r="S45" s="42"/>
      <x:c r="T45" s="42"/>
      <x:c r="U45" s="42"/>
      <x:c r="V45" s="42"/>
      <x:c r="W45" s="42"/>
      <x:c r="X45" s="42"/>
      <x:c r="Y45" s="42"/>
      <x:c r="Z45" s="42"/>
      <x:c r="AA45" s="42"/>
      <x:c r="AB45" s="42"/>
      <x:c r="AC45" s="42"/>
      <x:c r="AD45" s="42"/>
      <x:c r="AE45" s="42"/>
      <x:c r="AF45" s="42"/>
      <x:c r="AG45" s="42"/>
      <x:c r="AH45" s="42"/>
      <x:c r="AI45" s="42"/>
    </x:row>
    <x:row r="46">
      <x:c r="A46" s="42" t="str">
        <x:v>DC = distribution center | 3PL = third-party logistics | MFG = manufacturing | DS = dietary supplements. Tailor every activity.</x:v>
      </x:c>
      <x:c r="B46" s="42"/>
      <x:c r="C46" s="42"/>
      <x:c r="D46" s="42"/>
      <x:c r="E46" s="42"/>
      <x:c r="F46" s="42"/>
      <x:c r="G46" s="42"/>
      <x:c r="H46" s="42"/>
      <x:c r="I46" s="42"/>
      <x:c r="J46" s="42"/>
      <x:c r="K46" s="42"/>
      <x:c r="L46" s="42"/>
      <x:c r="M46" s="42"/>
      <x:c r="N46" s="42"/>
      <x:c r="O46" s="42"/>
      <x:c r="P46" s="42"/>
      <x:c r="Q46" s="42"/>
      <x:c r="R46" s="42"/>
      <x:c r="S46" s="42"/>
      <x:c r="T46" s="42"/>
      <x:c r="U46" s="42"/>
      <x:c r="V46" s="42"/>
      <x:c r="W46" s="42"/>
      <x:c r="X46" s="42"/>
      <x:c r="Y46" s="42"/>
      <x:c r="Z46" s="42"/>
      <x:c r="AA46" s="42"/>
      <x:c r="AB46" s="42"/>
      <x:c r="AC46" s="42"/>
      <x:c r="AD46" s="42"/>
      <x:c r="AE46" s="42"/>
      <x:c r="AF46" s="42"/>
      <x:c r="AG46" s="42"/>
      <x:c r="AH46" s="42"/>
      <x:c r="AI46" s="42"/>
    </x:row>
    <x:row r="47">
      <x:c r="A47" s="42"/>
      <x:c r="B47" s="42"/>
      <x:c r="C47" s="42"/>
      <x:c r="D47" s="42"/>
      <x:c r="E47" s="42"/>
      <x:c r="F47" s="42"/>
      <x:c r="G47" s="42"/>
      <x:c r="H47" s="42"/>
      <x:c r="I47" s="42"/>
      <x:c r="J47" s="42"/>
      <x:c r="K47" s="42"/>
      <x:c r="L47" s="42"/>
      <x:c r="M47" s="42"/>
      <x:c r="N47" s="42"/>
      <x:c r="O47" s="42"/>
      <x:c r="P47" s="42"/>
      <x:c r="Q47" s="42"/>
      <x:c r="R47" s="42"/>
      <x:c r="S47" s="42"/>
      <x:c r="T47" s="42"/>
      <x:c r="U47" s="42"/>
      <x:c r="V47" s="42"/>
      <x:c r="W47" s="42"/>
      <x:c r="X47" s="42"/>
      <x:c r="Y47" s="42"/>
      <x:c r="Z47" s="42"/>
      <x:c r="AA47" s="42"/>
      <x:c r="AB47" s="42"/>
      <x:c r="AC47" s="42"/>
      <x:c r="AD47" s="42"/>
      <x:c r="AE47" s="42"/>
      <x:c r="AF47" s="42"/>
      <x:c r="AG47" s="42"/>
      <x:c r="AH47" s="42"/>
      <x:c r="AI47" s="42"/>
    </x:row>
    <x:row r="48">
      <x:c r="A48" s="42"/>
      <x:c r="B48" s="42"/>
      <x:c r="C48" s="42"/>
      <x:c r="D48" s="42"/>
      <x:c r="E48" s="42"/>
      <x:c r="F48" s="42"/>
      <x:c r="G48" s="42"/>
      <x:c r="H48" s="42"/>
      <x:c r="I48" s="42"/>
      <x:c r="J48" s="42"/>
      <x:c r="K48" s="42"/>
      <x:c r="L48" s="42"/>
      <x:c r="M48" s="42"/>
      <x:c r="N48" s="42"/>
      <x:c r="O48" s="42"/>
      <x:c r="P48" s="42"/>
      <x:c r="Q48" s="42"/>
      <x:c r="R48" s="42"/>
      <x:c r="S48" s="42"/>
      <x:c r="T48" s="42"/>
      <x:c r="U48" s="42"/>
      <x:c r="V48" s="42"/>
      <x:c r="W48" s="42"/>
      <x:c r="X48" s="42"/>
      <x:c r="Y48" s="42"/>
      <x:c r="Z48" s="42"/>
      <x:c r="AA48" s="42"/>
      <x:c r="AB48" s="42"/>
      <x:c r="AC48" s="42"/>
      <x:c r="AD48" s="42"/>
      <x:c r="AE48" s="42"/>
      <x:c r="AF48" s="42"/>
      <x:c r="AG48" s="42"/>
      <x:c r="AH48" s="42"/>
      <x:c r="AI48" s="42"/>
    </x:row>
    <x:row r="49">
      <x:c r="A49" s="42"/>
      <x:c r="B49" s="42"/>
      <x:c r="C49" s="42"/>
      <x:c r="D49" s="42"/>
      <x:c r="E49" s="42"/>
      <x:c r="F49" s="42"/>
      <x:c r="G49" s="42"/>
      <x:c r="H49" s="42"/>
      <x:c r="I49" s="42"/>
      <x:c r="J49" s="42"/>
      <x:c r="K49" s="42"/>
      <x:c r="L49" s="42"/>
      <x:c r="M49" s="42"/>
      <x:c r="N49" s="42"/>
      <x:c r="O49" s="42"/>
      <x:c r="P49" s="42"/>
      <x:c r="Q49" s="42"/>
      <x:c r="R49" s="42"/>
      <x:c r="S49" s="42"/>
      <x:c r="T49" s="42"/>
      <x:c r="U49" s="42"/>
      <x:c r="V49" s="42"/>
      <x:c r="W49" s="42"/>
      <x:c r="X49" s="42"/>
      <x:c r="Y49" s="42"/>
      <x:c r="Z49" s="42"/>
      <x:c r="AA49" s="42"/>
      <x:c r="AB49" s="42"/>
      <x:c r="AC49" s="42"/>
      <x:c r="AD49" s="42"/>
      <x:c r="AE49" s="42"/>
      <x:c r="AF49" s="42"/>
      <x:c r="AG49" s="42"/>
      <x:c r="AH49" s="42"/>
      <x:c r="AI49" s="42"/>
    </x:row>
    <x:row r="50">
      <x:c r="A50" s="42"/>
      <x:c r="B50" s="42"/>
      <x:c r="C50" s="42"/>
      <x:c r="D50" s="42"/>
      <x:c r="E50" s="42"/>
      <x:c r="F50" s="42"/>
      <x:c r="G50" s="42"/>
      <x:c r="H50" s="42"/>
      <x:c r="I50" s="42"/>
      <x:c r="J50" s="42"/>
      <x:c r="K50" s="42"/>
      <x:c r="L50" s="42"/>
      <x:c r="M50" s="42"/>
      <x:c r="N50" s="42"/>
      <x:c r="O50" s="42"/>
      <x:c r="P50" s="42"/>
      <x:c r="Q50" s="42"/>
      <x:c r="R50" s="42"/>
      <x:c r="S50" s="42"/>
      <x:c r="T50" s="42"/>
      <x:c r="U50" s="42"/>
      <x:c r="V50" s="42"/>
      <x:c r="W50" s="42"/>
      <x:c r="X50" s="42"/>
      <x:c r="Y50" s="42"/>
      <x:c r="Z50" s="42"/>
      <x:c r="AA50" s="42"/>
      <x:c r="AB50" s="42"/>
      <x:c r="AC50" s="42"/>
      <x:c r="AD50" s="42"/>
      <x:c r="AE50" s="42"/>
      <x:c r="AF50" s="42"/>
      <x:c r="AG50" s="42"/>
      <x:c r="AH50" s="42"/>
      <x:c r="AI50" s="42"/>
    </x:row>
    <x:row r="51">
      <x:c r="A51" s="42"/>
      <x:c r="B51" s="42"/>
      <x:c r="C51" s="42"/>
      <x:c r="D51" s="42"/>
      <x:c r="E51" s="42"/>
      <x:c r="F51" s="42"/>
      <x:c r="G51" s="42"/>
      <x:c r="H51" s="42"/>
      <x:c r="I51" s="42"/>
      <x:c r="J51" s="42"/>
      <x:c r="K51" s="42"/>
      <x:c r="L51" s="42"/>
      <x:c r="M51" s="42"/>
      <x:c r="N51" s="42"/>
      <x:c r="O51" s="42"/>
      <x:c r="P51" s="42"/>
      <x:c r="Q51" s="42"/>
      <x:c r="R51" s="42"/>
      <x:c r="S51" s="42"/>
      <x:c r="T51" s="42"/>
      <x:c r="U51" s="42"/>
      <x:c r="V51" s="42"/>
      <x:c r="W51" s="42"/>
      <x:c r="X51" s="42"/>
      <x:c r="Y51" s="42"/>
      <x:c r="Z51" s="42"/>
      <x:c r="AA51" s="42"/>
      <x:c r="AB51" s="42"/>
      <x:c r="AC51" s="42"/>
      <x:c r="AD51" s="42"/>
      <x:c r="AE51" s="42"/>
      <x:c r="AF51" s="42"/>
      <x:c r="AG51" s="42"/>
      <x:c r="AH51" s="42"/>
      <x:c r="AI51" s="42"/>
    </x:row>
    <x:row r="52">
      <x:c r="A52" s="42"/>
      <x:c r="B52" s="42"/>
      <x:c r="C52" s="42"/>
      <x:c r="D52" s="42"/>
      <x:c r="E52" s="42"/>
      <x:c r="F52" s="42"/>
      <x:c r="G52" s="42"/>
      <x:c r="H52" s="42"/>
      <x:c r="I52" s="42"/>
      <x:c r="J52" s="42"/>
      <x:c r="K52" s="42"/>
      <x:c r="L52" s="42"/>
      <x:c r="M52" s="42"/>
      <x:c r="N52" s="42"/>
      <x:c r="O52" s="42"/>
      <x:c r="P52" s="42"/>
      <x:c r="Q52" s="42"/>
      <x:c r="R52" s="42"/>
      <x:c r="S52" s="42"/>
      <x:c r="T52" s="42"/>
      <x:c r="U52" s="42"/>
      <x:c r="V52" s="42"/>
      <x:c r="W52" s="42"/>
      <x:c r="X52" s="42"/>
      <x:c r="Y52" s="42"/>
      <x:c r="Z52" s="42"/>
      <x:c r="AA52" s="42"/>
      <x:c r="AB52" s="42"/>
      <x:c r="AC52" s="42"/>
      <x:c r="AD52" s="42"/>
      <x:c r="AE52" s="42"/>
      <x:c r="AF52" s="42"/>
      <x:c r="AG52" s="42"/>
      <x:c r="AH52" s="42"/>
      <x:c r="AI52" s="42"/>
    </x:row>
    <x:row r="53">
      <x:c r="A53" s="42"/>
      <x:c r="B53" s="42"/>
      <x:c r="C53" s="42"/>
      <x:c r="D53" s="42"/>
      <x:c r="E53" s="42"/>
      <x:c r="F53" s="42"/>
      <x:c r="G53" s="42"/>
      <x:c r="H53" s="42"/>
      <x:c r="I53" s="42"/>
      <x:c r="J53" s="42"/>
      <x:c r="K53" s="42"/>
      <x:c r="L53" s="42"/>
      <x:c r="M53" s="42"/>
      <x:c r="N53" s="42"/>
      <x:c r="O53" s="42"/>
      <x:c r="P53" s="42"/>
      <x:c r="Q53" s="42"/>
      <x:c r="R53" s="42"/>
      <x:c r="S53" s="42"/>
      <x:c r="T53" s="42"/>
      <x:c r="U53" s="42"/>
      <x:c r="V53" s="42"/>
      <x:c r="W53" s="42"/>
      <x:c r="X53" s="42"/>
      <x:c r="Y53" s="42"/>
      <x:c r="Z53" s="42"/>
      <x:c r="AA53" s="42"/>
      <x:c r="AB53" s="42"/>
      <x:c r="AC53" s="42"/>
      <x:c r="AD53" s="42"/>
      <x:c r="AE53" s="42"/>
      <x:c r="AF53" s="42"/>
      <x:c r="AG53" s="42"/>
      <x:c r="AH53" s="42"/>
      <x:c r="AI53" s="42"/>
    </x:row>
    <x:row r="54">
      <x:c r="A54" s="42"/>
      <x:c r="B54" s="42"/>
      <x:c r="C54" s="42"/>
      <x:c r="D54" s="42"/>
      <x:c r="E54" s="42"/>
      <x:c r="F54" s="42"/>
      <x:c r="G54" s="42"/>
      <x:c r="H54" s="42"/>
      <x:c r="I54" s="42"/>
      <x:c r="J54" s="42"/>
      <x:c r="K54" s="42"/>
      <x:c r="L54" s="42"/>
      <x:c r="M54" s="42"/>
      <x:c r="N54" s="42"/>
      <x:c r="O54" s="42"/>
      <x:c r="P54" s="42"/>
      <x:c r="Q54" s="42"/>
      <x:c r="R54" s="42"/>
      <x:c r="S54" s="42"/>
      <x:c r="T54" s="42"/>
      <x:c r="U54" s="42"/>
      <x:c r="V54" s="42"/>
      <x:c r="W54" s="42"/>
      <x:c r="X54" s="42"/>
      <x:c r="Y54" s="42"/>
      <x:c r="Z54" s="42"/>
      <x:c r="AA54" s="42"/>
      <x:c r="AB54" s="42"/>
      <x:c r="AC54" s="42"/>
      <x:c r="AD54" s="42"/>
      <x:c r="AE54" s="42"/>
      <x:c r="AF54" s="42"/>
      <x:c r="AG54" s="42"/>
      <x:c r="AH54" s="42"/>
      <x:c r="AI54" s="42"/>
    </x:row>
    <x:row r="55">
      <x:c r="A55" s="42"/>
      <x:c r="B55" s="42"/>
      <x:c r="C55" s="42"/>
      <x:c r="D55" s="42"/>
      <x:c r="E55" s="42"/>
      <x:c r="F55" s="42"/>
      <x:c r="G55" s="42"/>
      <x:c r="H55" s="42"/>
      <x:c r="I55" s="42"/>
      <x:c r="J55" s="42"/>
      <x:c r="K55" s="42"/>
      <x:c r="L55" s="42"/>
      <x:c r="M55" s="42"/>
      <x:c r="N55" s="42"/>
      <x:c r="O55" s="42"/>
      <x:c r="P55" s="42"/>
      <x:c r="Q55" s="42"/>
      <x:c r="R55" s="42"/>
      <x:c r="S55" s="42"/>
      <x:c r="T55" s="42"/>
      <x:c r="U55" s="42"/>
      <x:c r="V55" s="42"/>
      <x:c r="W55" s="42"/>
      <x:c r="X55" s="42"/>
      <x:c r="Y55" s="42"/>
      <x:c r="Z55" s="42"/>
      <x:c r="AA55" s="42"/>
      <x:c r="AB55" s="42"/>
      <x:c r="AC55" s="42"/>
      <x:c r="AD55" s="42"/>
      <x:c r="AE55" s="42"/>
      <x:c r="AF55" s="42"/>
      <x:c r="AG55" s="42"/>
      <x:c r="AH55" s="42"/>
      <x:c r="AI55" s="42"/>
    </x:row>
    <x:row r="56">
      <x:c r="A56" s="42"/>
      <x:c r="B56" s="42"/>
      <x:c r="C56" s="42"/>
      <x:c r="D56" s="42"/>
      <x:c r="E56" s="42"/>
      <x:c r="F56" s="42"/>
      <x:c r="G56" s="42"/>
      <x:c r="H56" s="42"/>
      <x:c r="I56" s="42"/>
      <x:c r="J56" s="42"/>
      <x:c r="K56" s="42"/>
      <x:c r="L56" s="42"/>
      <x:c r="M56" s="42"/>
      <x:c r="N56" s="42"/>
      <x:c r="O56" s="42"/>
      <x:c r="P56" s="42"/>
      <x:c r="Q56" s="42"/>
      <x:c r="R56" s="42"/>
      <x:c r="S56" s="42"/>
      <x:c r="T56" s="42"/>
      <x:c r="U56" s="42"/>
      <x:c r="V56" s="42"/>
      <x:c r="W56" s="42"/>
      <x:c r="X56" s="42"/>
      <x:c r="Y56" s="42"/>
      <x:c r="Z56" s="42"/>
      <x:c r="AA56" s="42"/>
      <x:c r="AB56" s="42"/>
      <x:c r="AC56" s="42"/>
      <x:c r="AD56" s="42"/>
      <x:c r="AE56" s="42"/>
      <x:c r="AF56" s="42"/>
      <x:c r="AG56" s="42"/>
      <x:c r="AH56" s="42"/>
      <x:c r="AI56" s="42"/>
    </x:row>
    <x:row r="57">
      <x:c r="A57" s="42"/>
      <x:c r="B57" s="42"/>
      <x:c r="C57" s="42"/>
      <x:c r="D57" s="42"/>
      <x:c r="E57" s="42"/>
      <x:c r="F57" s="42"/>
      <x:c r="G57" s="42"/>
      <x:c r="H57" s="42"/>
      <x:c r="I57" s="42"/>
      <x:c r="J57" s="42"/>
      <x:c r="K57" s="42"/>
      <x:c r="L57" s="42"/>
      <x:c r="M57" s="42"/>
      <x:c r="N57" s="42"/>
      <x:c r="O57" s="42"/>
      <x:c r="P57" s="42"/>
      <x:c r="Q57" s="42"/>
      <x:c r="R57" s="42"/>
      <x:c r="S57" s="42"/>
      <x:c r="T57" s="42"/>
      <x:c r="U57" s="42"/>
      <x:c r="V57" s="42"/>
      <x:c r="W57" s="42"/>
      <x:c r="X57" s="42"/>
      <x:c r="Y57" s="42"/>
      <x:c r="Z57" s="42"/>
      <x:c r="AA57" s="42"/>
      <x:c r="AB57" s="42"/>
      <x:c r="AC57" s="42"/>
      <x:c r="AD57" s="42"/>
      <x:c r="AE57" s="42"/>
      <x:c r="AF57" s="42"/>
      <x:c r="AG57" s="42"/>
      <x:c r="AH57" s="42"/>
      <x:c r="AI57" s="42"/>
    </x:row>
    <x:row r="58">
      <x:c r="A58" s="42"/>
      <x:c r="B58" s="42"/>
      <x:c r="C58" s="42"/>
      <x:c r="D58" s="42"/>
      <x:c r="E58" s="42"/>
      <x:c r="F58" s="42"/>
      <x:c r="G58" s="42"/>
      <x:c r="H58" s="42"/>
      <x:c r="I58" s="42"/>
      <x:c r="J58" s="42"/>
      <x:c r="K58" s="42"/>
      <x:c r="L58" s="42"/>
      <x:c r="M58" s="42"/>
      <x:c r="N58" s="42"/>
      <x:c r="O58" s="42"/>
      <x:c r="P58" s="42"/>
      <x:c r="Q58" s="42"/>
      <x:c r="R58" s="42"/>
      <x:c r="S58" s="42"/>
      <x:c r="T58" s="42"/>
      <x:c r="U58" s="42"/>
      <x:c r="V58" s="42"/>
      <x:c r="W58" s="42"/>
      <x:c r="X58" s="42"/>
      <x:c r="Y58" s="42"/>
      <x:c r="Z58" s="42"/>
      <x:c r="AA58" s="42"/>
      <x:c r="AB58" s="42"/>
      <x:c r="AC58" s="42"/>
      <x:c r="AD58" s="42"/>
      <x:c r="AE58" s="42"/>
      <x:c r="AF58" s="42"/>
      <x:c r="AG58" s="42"/>
      <x:c r="AH58" s="42"/>
      <x:c r="AI58" s="42"/>
    </x:row>
    <x:row r="59">
      <x:c r="A59" s="42"/>
      <x:c r="B59" s="42"/>
      <x:c r="C59" s="42"/>
      <x:c r="D59" s="42"/>
      <x:c r="E59" s="42"/>
      <x:c r="F59" s="42"/>
      <x:c r="G59" s="42"/>
      <x:c r="H59" s="42"/>
      <x:c r="I59" s="42"/>
      <x:c r="J59" s="42"/>
      <x:c r="K59" s="42"/>
      <x:c r="L59" s="42"/>
      <x:c r="M59" s="42"/>
      <x:c r="N59" s="42"/>
      <x:c r="O59" s="42"/>
      <x:c r="P59" s="42"/>
      <x:c r="Q59" s="42"/>
      <x:c r="R59" s="42"/>
      <x:c r="S59" s="42"/>
      <x:c r="T59" s="42"/>
      <x:c r="U59" s="42"/>
      <x:c r="V59" s="42"/>
      <x:c r="W59" s="42"/>
      <x:c r="X59" s="42"/>
      <x:c r="Y59" s="42"/>
      <x:c r="Z59" s="42"/>
      <x:c r="AA59" s="42"/>
      <x:c r="AB59" s="42"/>
      <x:c r="AC59" s="42"/>
      <x:c r="AD59" s="42"/>
      <x:c r="AE59" s="42"/>
      <x:c r="AF59" s="42"/>
      <x:c r="AG59" s="42"/>
      <x:c r="AH59" s="42"/>
      <x:c r="AI59" s="42"/>
    </x:row>
    <x:row r="60">
      <x:c r="A60" s="42"/>
      <x:c r="B60" s="42"/>
      <x:c r="C60" s="42"/>
      <x:c r="D60" s="42"/>
      <x:c r="E60" s="42"/>
      <x:c r="F60" s="42"/>
      <x:c r="G60" s="42"/>
      <x:c r="H60" s="42"/>
      <x:c r="I60" s="42"/>
      <x:c r="J60" s="42"/>
      <x:c r="K60" s="42"/>
      <x:c r="L60" s="42"/>
      <x:c r="M60" s="42"/>
      <x:c r="N60" s="42"/>
      <x:c r="O60" s="42"/>
      <x:c r="P60" s="42"/>
      <x:c r="Q60" s="42"/>
      <x:c r="R60" s="42"/>
      <x:c r="S60" s="42"/>
      <x:c r="T60" s="42"/>
      <x:c r="U60" s="42"/>
      <x:c r="V60" s="42"/>
      <x:c r="W60" s="42"/>
      <x:c r="X60" s="42"/>
      <x:c r="Y60" s="42"/>
      <x:c r="Z60" s="42"/>
      <x:c r="AA60" s="42"/>
      <x:c r="AB60" s="42"/>
      <x:c r="AC60" s="42"/>
      <x:c r="AD60" s="42"/>
      <x:c r="AE60" s="42"/>
      <x:c r="AF60" s="42"/>
      <x:c r="AG60" s="42"/>
      <x:c r="AH60" s="42"/>
      <x:c r="AI60" s="42"/>
    </x:row>
    <x:row r="61">
      <x:c r="A61" s="42"/>
      <x:c r="B61" s="42"/>
      <x:c r="C61" s="42"/>
      <x:c r="D61" s="42"/>
      <x:c r="E61" s="42"/>
      <x:c r="F61" s="42"/>
      <x:c r="G61" s="42"/>
      <x:c r="H61" s="42"/>
      <x:c r="I61" s="42"/>
      <x:c r="J61" s="42"/>
      <x:c r="K61" s="42"/>
      <x:c r="L61" s="42"/>
      <x:c r="M61" s="42"/>
      <x:c r="N61" s="42"/>
      <x:c r="O61" s="42"/>
      <x:c r="P61" s="42"/>
      <x:c r="Q61" s="42"/>
      <x:c r="R61" s="42"/>
      <x:c r="S61" s="42"/>
      <x:c r="T61" s="42"/>
      <x:c r="U61" s="42"/>
      <x:c r="V61" s="42"/>
      <x:c r="W61" s="42"/>
      <x:c r="X61" s="42"/>
      <x:c r="Y61" s="42"/>
      <x:c r="Z61" s="42"/>
      <x:c r="AA61" s="42"/>
      <x:c r="AB61" s="42"/>
      <x:c r="AC61" s="42"/>
      <x:c r="AD61" s="42"/>
      <x:c r="AE61" s="42"/>
      <x:c r="AF61" s="42"/>
      <x:c r="AG61" s="42"/>
      <x:c r="AH61" s="42"/>
      <x:c r="AI61" s="42"/>
    </x:row>
    <x:row r="62">
      <x:c r="A62" s="42"/>
      <x:c r="B62" s="42"/>
      <x:c r="C62" s="42"/>
      <x:c r="D62" s="42"/>
      <x:c r="E62" s="42"/>
      <x:c r="F62" s="42"/>
      <x:c r="G62" s="42"/>
      <x:c r="H62" s="42"/>
      <x:c r="I62" s="42"/>
      <x:c r="J62" s="42"/>
      <x:c r="K62" s="42"/>
      <x:c r="L62" s="42"/>
      <x:c r="M62" s="42"/>
      <x:c r="N62" s="42"/>
      <x:c r="O62" s="42"/>
      <x:c r="P62" s="42"/>
      <x:c r="Q62" s="42"/>
      <x:c r="R62" s="42"/>
      <x:c r="S62" s="42"/>
      <x:c r="T62" s="42"/>
      <x:c r="U62" s="42"/>
      <x:c r="V62" s="42"/>
      <x:c r="W62" s="42"/>
      <x:c r="X62" s="42"/>
      <x:c r="Y62" s="42"/>
      <x:c r="Z62" s="42"/>
      <x:c r="AA62" s="42"/>
      <x:c r="AB62" s="42"/>
      <x:c r="AC62" s="42"/>
      <x:c r="AD62" s="42"/>
      <x:c r="AE62" s="42"/>
      <x:c r="AF62" s="42"/>
      <x:c r="AG62" s="42"/>
      <x:c r="AH62" s="42"/>
      <x:c r="AI62" s="42"/>
    </x:row>
    <x:row r="63">
      <x:c r="A63" s="42"/>
      <x:c r="B63" s="42"/>
      <x:c r="C63" s="42"/>
      <x:c r="D63" s="42"/>
      <x:c r="E63" s="42"/>
      <x:c r="F63" s="42"/>
      <x:c r="G63" s="42"/>
      <x:c r="H63" s="42"/>
      <x:c r="I63" s="42"/>
      <x:c r="J63" s="42"/>
      <x:c r="K63" s="42"/>
      <x:c r="L63" s="42"/>
      <x:c r="M63" s="42"/>
      <x:c r="N63" s="42"/>
      <x:c r="O63" s="42"/>
      <x:c r="P63" s="42"/>
      <x:c r="Q63" s="42"/>
      <x:c r="R63" s="42"/>
      <x:c r="S63" s="42"/>
      <x:c r="T63" s="42"/>
      <x:c r="U63" s="42"/>
      <x:c r="V63" s="42"/>
      <x:c r="W63" s="42"/>
      <x:c r="X63" s="42"/>
      <x:c r="Y63" s="42"/>
      <x:c r="Z63" s="42"/>
      <x:c r="AA63" s="42"/>
      <x:c r="AB63" s="42"/>
      <x:c r="AC63" s="42"/>
      <x:c r="AD63" s="42"/>
      <x:c r="AE63" s="42"/>
      <x:c r="AF63" s="42"/>
      <x:c r="AG63" s="42"/>
      <x:c r="AH63" s="42"/>
      <x:c r="AI63" s="42"/>
    </x:row>
    <x:row r="64">
      <x:c r="A64" s="42"/>
      <x:c r="B64" s="42"/>
      <x:c r="C64" s="42"/>
      <x:c r="D64" s="42"/>
      <x:c r="E64" s="42"/>
      <x:c r="F64" s="42"/>
      <x:c r="G64" s="42"/>
      <x:c r="H64" s="42"/>
      <x:c r="I64" s="42"/>
      <x:c r="J64" s="42"/>
      <x:c r="K64" s="42"/>
      <x:c r="L64" s="42"/>
      <x:c r="M64" s="42"/>
      <x:c r="N64" s="42"/>
      <x:c r="O64" s="42"/>
      <x:c r="P64" s="42"/>
      <x:c r="Q64" s="42"/>
      <x:c r="R64" s="42"/>
      <x:c r="S64" s="42"/>
      <x:c r="T64" s="42"/>
      <x:c r="U64" s="42"/>
      <x:c r="V64" s="42"/>
      <x:c r="W64" s="42"/>
      <x:c r="X64" s="42"/>
      <x:c r="Y64" s="42"/>
      <x:c r="Z64" s="42"/>
      <x:c r="AA64" s="42"/>
      <x:c r="AB64" s="42"/>
      <x:c r="AC64" s="42"/>
      <x:c r="AD64" s="42"/>
      <x:c r="AE64" s="42"/>
      <x:c r="AF64" s="42"/>
      <x:c r="AG64" s="42"/>
      <x:c r="AH64" s="42"/>
      <x:c r="AI64" s="42"/>
    </x:row>
    <x:row r="65">
      <x:c r="A65" s="42"/>
      <x:c r="B65" s="42"/>
      <x:c r="C65" s="42"/>
      <x:c r="D65" s="42"/>
      <x:c r="E65" s="42"/>
      <x:c r="F65" s="42"/>
      <x:c r="G65" s="42"/>
      <x:c r="H65" s="42"/>
      <x:c r="I65" s="42"/>
      <x:c r="J65" s="42"/>
      <x:c r="K65" s="42"/>
      <x:c r="L65" s="42"/>
      <x:c r="M65" s="42"/>
      <x:c r="N65" s="42"/>
      <x:c r="O65" s="42"/>
      <x:c r="P65" s="42"/>
      <x:c r="Q65" s="42"/>
      <x:c r="R65" s="42"/>
      <x:c r="S65" s="42"/>
      <x:c r="T65" s="42"/>
      <x:c r="U65" s="42"/>
      <x:c r="V65" s="42"/>
      <x:c r="W65" s="42"/>
      <x:c r="X65" s="42"/>
      <x:c r="Y65" s="42"/>
      <x:c r="Z65" s="42"/>
      <x:c r="AA65" s="42"/>
      <x:c r="AB65" s="42"/>
      <x:c r="AC65" s="42"/>
      <x:c r="AD65" s="42"/>
      <x:c r="AE65" s="42"/>
      <x:c r="AF65" s="42"/>
      <x:c r="AG65" s="42"/>
      <x:c r="AH65" s="42"/>
      <x:c r="AI65" s="42"/>
    </x:row>
    <x:row r="66">
      <x:c r="A66" s="42"/>
      <x:c r="B66" s="42"/>
      <x:c r="C66" s="42"/>
      <x:c r="D66" s="42"/>
      <x:c r="E66" s="42"/>
      <x:c r="F66" s="42"/>
      <x:c r="G66" s="42"/>
      <x:c r="H66" s="42"/>
      <x:c r="I66" s="42"/>
      <x:c r="J66" s="42"/>
      <x:c r="K66" s="42"/>
      <x:c r="L66" s="42"/>
      <x:c r="M66" s="42"/>
      <x:c r="N66" s="42"/>
      <x:c r="O66" s="42"/>
      <x:c r="P66" s="42"/>
      <x:c r="Q66" s="42"/>
      <x:c r="R66" s="42"/>
      <x:c r="S66" s="42"/>
      <x:c r="T66" s="42"/>
      <x:c r="U66" s="42"/>
      <x:c r="V66" s="42"/>
      <x:c r="W66" s="42"/>
      <x:c r="X66" s="42"/>
      <x:c r="Y66" s="42"/>
      <x:c r="Z66" s="42"/>
      <x:c r="AA66" s="42"/>
      <x:c r="AB66" s="42"/>
      <x:c r="AC66" s="42"/>
      <x:c r="AD66" s="42"/>
      <x:c r="AE66" s="42"/>
      <x:c r="AF66" s="42"/>
      <x:c r="AG66" s="42"/>
      <x:c r="AH66" s="42"/>
      <x:c r="AI66" s="42"/>
    </x:row>
    <x:row r="67">
      <x:c r="A67" s="42"/>
      <x:c r="B67" s="42"/>
      <x:c r="C67" s="42"/>
      <x:c r="D67" s="42"/>
      <x:c r="E67" s="42"/>
      <x:c r="F67" s="42"/>
      <x:c r="G67" s="42"/>
      <x:c r="H67" s="42"/>
      <x:c r="I67" s="42"/>
      <x:c r="J67" s="42"/>
      <x:c r="K67" s="42"/>
      <x:c r="L67" s="42"/>
      <x:c r="M67" s="42"/>
      <x:c r="N67" s="42"/>
      <x:c r="O67" s="42"/>
      <x:c r="P67" s="42"/>
      <x:c r="Q67" s="42"/>
      <x:c r="R67" s="42"/>
      <x:c r="S67" s="42"/>
      <x:c r="T67" s="42"/>
      <x:c r="U67" s="42"/>
      <x:c r="V67" s="42"/>
      <x:c r="W67" s="42"/>
      <x:c r="X67" s="42"/>
      <x:c r="Y67" s="42"/>
      <x:c r="Z67" s="42"/>
      <x:c r="AA67" s="42"/>
      <x:c r="AB67" s="42"/>
      <x:c r="AC67" s="42"/>
      <x:c r="AD67" s="42"/>
      <x:c r="AE67" s="42"/>
      <x:c r="AF67" s="42"/>
      <x:c r="AG67" s="42"/>
      <x:c r="AH67" s="42"/>
      <x:c r="AI67" s="42"/>
    </x:row>
    <x:row r="68">
      <x:c r="A68" s="42"/>
      <x:c r="B68" s="42"/>
      <x:c r="C68" s="42"/>
      <x:c r="D68" s="42"/>
      <x:c r="E68" s="42"/>
      <x:c r="F68" s="42"/>
      <x:c r="G68" s="42"/>
      <x:c r="H68" s="42"/>
      <x:c r="I68" s="42"/>
      <x:c r="J68" s="42"/>
      <x:c r="K68" s="42"/>
      <x:c r="L68" s="42"/>
      <x:c r="M68" s="42"/>
      <x:c r="N68" s="42"/>
      <x:c r="O68" s="42"/>
      <x:c r="P68" s="42"/>
      <x:c r="Q68" s="42"/>
      <x:c r="R68" s="42"/>
      <x:c r="S68" s="42"/>
      <x:c r="T68" s="42"/>
      <x:c r="U68" s="42"/>
      <x:c r="V68" s="42"/>
      <x:c r="W68" s="42"/>
      <x:c r="X68" s="42"/>
      <x:c r="Y68" s="42"/>
      <x:c r="Z68" s="42"/>
      <x:c r="AA68" s="42"/>
      <x:c r="AB68" s="42"/>
      <x:c r="AC68" s="42"/>
      <x:c r="AD68" s="42"/>
      <x:c r="AE68" s="42"/>
      <x:c r="AF68" s="42"/>
      <x:c r="AG68" s="42"/>
      <x:c r="AH68" s="42"/>
      <x:c r="AI68" s="42"/>
    </x:row>
    <x:row r="69">
      <x:c r="A69" s="42"/>
      <x:c r="B69" s="42"/>
      <x:c r="C69" s="42"/>
      <x:c r="D69" s="42"/>
      <x:c r="E69" s="42"/>
      <x:c r="F69" s="42"/>
      <x:c r="G69" s="42"/>
      <x:c r="H69" s="42"/>
      <x:c r="I69" s="42"/>
      <x:c r="J69" s="42"/>
      <x:c r="K69" s="42"/>
      <x:c r="L69" s="42"/>
      <x:c r="M69" s="42"/>
      <x:c r="N69" s="42"/>
      <x:c r="O69" s="42"/>
      <x:c r="P69" s="42"/>
      <x:c r="Q69" s="42"/>
      <x:c r="R69" s="42"/>
      <x:c r="S69" s="42"/>
      <x:c r="T69" s="42"/>
      <x:c r="U69" s="42"/>
      <x:c r="V69" s="42"/>
      <x:c r="W69" s="42"/>
      <x:c r="X69" s="42"/>
      <x:c r="Y69" s="42"/>
      <x:c r="Z69" s="42"/>
      <x:c r="AA69" s="42"/>
      <x:c r="AB69" s="42"/>
      <x:c r="AC69" s="42"/>
      <x:c r="AD69" s="42"/>
      <x:c r="AE69" s="42"/>
      <x:c r="AF69" s="42"/>
      <x:c r="AG69" s="42"/>
      <x:c r="AH69" s="42"/>
      <x:c r="AI69" s="42"/>
    </x:row>
    <x:row r="70">
      <x:c r="A70" s="42"/>
      <x:c r="B70" s="42"/>
      <x:c r="C70" s="42"/>
      <x:c r="D70" s="42"/>
      <x:c r="E70" s="42"/>
      <x:c r="F70" s="42"/>
      <x:c r="G70" s="42"/>
      <x:c r="H70" s="42"/>
      <x:c r="I70" s="42"/>
      <x:c r="J70" s="42"/>
      <x:c r="K70" s="42"/>
      <x:c r="L70" s="42"/>
      <x:c r="M70" s="42"/>
      <x:c r="N70" s="42"/>
      <x:c r="O70" s="42"/>
      <x:c r="P70" s="42"/>
      <x:c r="Q70" s="42"/>
      <x:c r="R70" s="42"/>
      <x:c r="S70" s="42"/>
      <x:c r="T70" s="42"/>
      <x:c r="U70" s="42"/>
      <x:c r="V70" s="42"/>
      <x:c r="W70" s="42"/>
      <x:c r="X70" s="42"/>
      <x:c r="Y70" s="42"/>
      <x:c r="Z70" s="42"/>
      <x:c r="AA70" s="42"/>
      <x:c r="AB70" s="42"/>
      <x:c r="AC70" s="42"/>
      <x:c r="AD70" s="42"/>
      <x:c r="AE70" s="42"/>
      <x:c r="AF70" s="42"/>
      <x:c r="AG70" s="42"/>
      <x:c r="AH70" s="42"/>
      <x:c r="AI70" s="42"/>
    </x:row>
    <x:row r="71">
      <x:c r="A71" s="42"/>
      <x:c r="B71" s="42"/>
      <x:c r="C71" s="42"/>
      <x:c r="D71" s="42"/>
      <x:c r="E71" s="42"/>
      <x:c r="F71" s="42"/>
      <x:c r="G71" s="42"/>
      <x:c r="H71" s="42"/>
      <x:c r="I71" s="42"/>
      <x:c r="J71" s="42"/>
      <x:c r="K71" s="42"/>
      <x:c r="L71" s="42"/>
      <x:c r="M71" s="42"/>
      <x:c r="N71" s="42"/>
      <x:c r="O71" s="42"/>
      <x:c r="P71" s="42"/>
      <x:c r="Q71" s="42"/>
      <x:c r="R71" s="42"/>
      <x:c r="S71" s="42"/>
      <x:c r="T71" s="42"/>
      <x:c r="U71" s="42"/>
      <x:c r="V71" s="42"/>
      <x:c r="W71" s="42"/>
      <x:c r="X71" s="42"/>
      <x:c r="Y71" s="42"/>
      <x:c r="Z71" s="42"/>
      <x:c r="AA71" s="42"/>
      <x:c r="AB71" s="42"/>
      <x:c r="AC71" s="42"/>
      <x:c r="AD71" s="42"/>
      <x:c r="AE71" s="42"/>
      <x:c r="AF71" s="42"/>
      <x:c r="AG71" s="42"/>
      <x:c r="AH71" s="42"/>
      <x:c r="AI71" s="42"/>
    </x:row>
    <x:row r="72">
      <x:c r="A72" s="42"/>
      <x:c r="B72" s="42"/>
      <x:c r="C72" s="42"/>
      <x:c r="D72" s="42"/>
      <x:c r="E72" s="42"/>
      <x:c r="F72" s="42"/>
      <x:c r="G72" s="42"/>
      <x:c r="H72" s="42"/>
      <x:c r="I72" s="42"/>
      <x:c r="J72" s="42"/>
      <x:c r="K72" s="42"/>
      <x:c r="L72" s="42"/>
      <x:c r="M72" s="42"/>
      <x:c r="N72" s="42"/>
      <x:c r="O72" s="42"/>
      <x:c r="P72" s="42"/>
      <x:c r="Q72" s="42"/>
      <x:c r="R72" s="42"/>
      <x:c r="S72" s="42"/>
      <x:c r="T72" s="42"/>
      <x:c r="U72" s="42"/>
      <x:c r="V72" s="42"/>
      <x:c r="W72" s="42"/>
      <x:c r="X72" s="42"/>
      <x:c r="Y72" s="42"/>
      <x:c r="Z72" s="42"/>
      <x:c r="AA72" s="42"/>
      <x:c r="AB72" s="42"/>
      <x:c r="AC72" s="42"/>
      <x:c r="AD72" s="42"/>
      <x:c r="AE72" s="42"/>
      <x:c r="AF72" s="42"/>
      <x:c r="AG72" s="42"/>
      <x:c r="AH72" s="42"/>
      <x:c r="AI72" s="42"/>
    </x:row>
    <x:row r="73">
      <x:c r="A73" s="42"/>
      <x:c r="B73" s="42"/>
      <x:c r="C73" s="42"/>
      <x:c r="D73" s="42"/>
      <x:c r="E73" s="42"/>
      <x:c r="F73" s="42"/>
      <x:c r="G73" s="42"/>
      <x:c r="H73" s="42"/>
      <x:c r="I73" s="42"/>
      <x:c r="J73" s="42"/>
      <x:c r="K73" s="42"/>
      <x:c r="L73" s="42"/>
      <x:c r="M73" s="42"/>
      <x:c r="N73" s="42"/>
      <x:c r="O73" s="42"/>
      <x:c r="P73" s="42"/>
      <x:c r="Q73" s="42"/>
      <x:c r="R73" s="42"/>
      <x:c r="S73" s="42"/>
      <x:c r="T73" s="42"/>
      <x:c r="U73" s="42"/>
      <x:c r="V73" s="42"/>
      <x:c r="W73" s="42"/>
      <x:c r="X73" s="42"/>
      <x:c r="Y73" s="42"/>
      <x:c r="Z73" s="42"/>
      <x:c r="AA73" s="42"/>
      <x:c r="AB73" s="42"/>
      <x:c r="AC73" s="42"/>
      <x:c r="AD73" s="42"/>
      <x:c r="AE73" s="42"/>
      <x:c r="AF73" s="42"/>
      <x:c r="AG73" s="42"/>
      <x:c r="AH73" s="42"/>
      <x:c r="AI73" s="42"/>
    </x:row>
    <x:row r="74">
      <x:c r="A74" s="42"/>
      <x:c r="B74" s="42"/>
      <x:c r="C74" s="42"/>
      <x:c r="D74" s="42"/>
      <x:c r="E74" s="42"/>
      <x:c r="F74" s="42"/>
      <x:c r="G74" s="42"/>
      <x:c r="H74" s="42"/>
      <x:c r="I74" s="42"/>
      <x:c r="J74" s="42"/>
      <x:c r="K74" s="42"/>
      <x:c r="L74" s="42"/>
      <x:c r="M74" s="42"/>
      <x:c r="N74" s="42"/>
      <x:c r="O74" s="42"/>
      <x:c r="P74" s="42"/>
      <x:c r="Q74" s="42"/>
      <x:c r="R74" s="42"/>
      <x:c r="S74" s="42"/>
      <x:c r="T74" s="42"/>
      <x:c r="U74" s="42"/>
      <x:c r="V74" s="42"/>
      <x:c r="W74" s="42"/>
      <x:c r="X74" s="42"/>
      <x:c r="Y74" s="42"/>
      <x:c r="Z74" s="42"/>
      <x:c r="AA74" s="42"/>
      <x:c r="AB74" s="42"/>
      <x:c r="AC74" s="42"/>
      <x:c r="AD74" s="42"/>
      <x:c r="AE74" s="42"/>
      <x:c r="AF74" s="42"/>
      <x:c r="AG74" s="42"/>
      <x:c r="AH74" s="42"/>
      <x:c r="AI74" s="42"/>
    </x:row>
    <x:row r="75">
      <x:c r="A75" s="42"/>
      <x:c r="B75" s="42"/>
      <x:c r="C75" s="42"/>
      <x:c r="D75" s="42"/>
      <x:c r="E75" s="42"/>
      <x:c r="F75" s="42"/>
      <x:c r="G75" s="42"/>
      <x:c r="H75" s="42"/>
      <x:c r="I75" s="42"/>
      <x:c r="J75" s="42"/>
      <x:c r="K75" s="42"/>
      <x:c r="L75" s="42"/>
      <x:c r="M75" s="42"/>
      <x:c r="N75" s="42"/>
      <x:c r="O75" s="42"/>
      <x:c r="P75" s="42"/>
      <x:c r="Q75" s="42"/>
      <x:c r="R75" s="42"/>
      <x:c r="S75" s="42"/>
      <x:c r="T75" s="42"/>
      <x:c r="U75" s="42"/>
      <x:c r="V75" s="42"/>
      <x:c r="W75" s="42"/>
      <x:c r="X75" s="42"/>
      <x:c r="Y75" s="42"/>
      <x:c r="Z75" s="42"/>
      <x:c r="AA75" s="42"/>
      <x:c r="AB75" s="42"/>
      <x:c r="AC75" s="42"/>
      <x:c r="AD75" s="42"/>
      <x:c r="AE75" s="42"/>
      <x:c r="AF75" s="42"/>
      <x:c r="AG75" s="42"/>
      <x:c r="AH75" s="42"/>
      <x:c r="AI75" s="42"/>
    </x:row>
    <x:row r="76">
      <x:c r="A76" s="42"/>
      <x:c r="B76" s="42"/>
      <x:c r="C76" s="42"/>
      <x:c r="D76" s="42"/>
      <x:c r="E76" s="42"/>
      <x:c r="F76" s="42"/>
      <x:c r="G76" s="42"/>
      <x:c r="H76" s="42"/>
      <x:c r="I76" s="42"/>
      <x:c r="J76" s="42"/>
      <x:c r="K76" s="42"/>
      <x:c r="L76" s="42"/>
      <x:c r="M76" s="42"/>
      <x:c r="N76" s="42"/>
      <x:c r="O76" s="42"/>
      <x:c r="P76" s="42"/>
      <x:c r="Q76" s="42"/>
      <x:c r="R76" s="42"/>
      <x:c r="S76" s="42"/>
      <x:c r="T76" s="42"/>
      <x:c r="U76" s="42"/>
      <x:c r="V76" s="42"/>
      <x:c r="W76" s="42"/>
      <x:c r="X76" s="42"/>
      <x:c r="Y76" s="42"/>
      <x:c r="Z76" s="42"/>
      <x:c r="AA76" s="42"/>
      <x:c r="AB76" s="42"/>
      <x:c r="AC76" s="42"/>
      <x:c r="AD76" s="42"/>
      <x:c r="AE76" s="42"/>
      <x:c r="AF76" s="42"/>
      <x:c r="AG76" s="42"/>
      <x:c r="AH76" s="42"/>
      <x:c r="AI76" s="42"/>
    </x:row>
    <x:row r="77">
      <x:c r="A77" s="42"/>
      <x:c r="B77" s="42"/>
      <x:c r="C77" s="42"/>
      <x:c r="D77" s="42"/>
      <x:c r="E77" s="42"/>
      <x:c r="F77" s="42"/>
      <x:c r="G77" s="42"/>
      <x:c r="H77" s="42"/>
      <x:c r="I77" s="42"/>
      <x:c r="J77" s="42"/>
      <x:c r="K77" s="42"/>
      <x:c r="L77" s="42"/>
      <x:c r="M77" s="42"/>
      <x:c r="N77" s="42"/>
      <x:c r="O77" s="42"/>
      <x:c r="P77" s="42"/>
      <x:c r="Q77" s="42"/>
      <x:c r="R77" s="42"/>
      <x:c r="S77" s="42"/>
      <x:c r="T77" s="42"/>
      <x:c r="U77" s="42"/>
      <x:c r="V77" s="42"/>
      <x:c r="W77" s="42"/>
      <x:c r="X77" s="42"/>
      <x:c r="Y77" s="42"/>
      <x:c r="Z77" s="42"/>
      <x:c r="AA77" s="42"/>
      <x:c r="AB77" s="42"/>
      <x:c r="AC77" s="42"/>
      <x:c r="AD77" s="42"/>
      <x:c r="AE77" s="42"/>
      <x:c r="AF77" s="42"/>
      <x:c r="AG77" s="42"/>
      <x:c r="AH77" s="42"/>
      <x:c r="AI77" s="42"/>
    </x:row>
    <x:row r="78">
      <x:c r="A78" s="42"/>
      <x:c r="B78" s="42"/>
      <x:c r="C78" s="42"/>
      <x:c r="D78" s="42"/>
      <x:c r="E78" s="42"/>
      <x:c r="F78" s="42"/>
      <x:c r="G78" s="42"/>
      <x:c r="H78" s="42"/>
      <x:c r="I78" s="42"/>
      <x:c r="J78" s="42"/>
      <x:c r="K78" s="42"/>
      <x:c r="L78" s="42"/>
      <x:c r="M78" s="42"/>
      <x:c r="N78" s="42"/>
      <x:c r="O78" s="42"/>
      <x:c r="P78" s="42"/>
      <x:c r="Q78" s="42"/>
      <x:c r="R78" s="42"/>
      <x:c r="S78" s="42"/>
      <x:c r="T78" s="42"/>
      <x:c r="U78" s="42"/>
      <x:c r="V78" s="42"/>
      <x:c r="W78" s="42"/>
      <x:c r="X78" s="42"/>
      <x:c r="Y78" s="42"/>
      <x:c r="Z78" s="42"/>
      <x:c r="AA78" s="42"/>
      <x:c r="AB78" s="42"/>
      <x:c r="AC78" s="42"/>
      <x:c r="AD78" s="42"/>
      <x:c r="AE78" s="42"/>
      <x:c r="AF78" s="42"/>
      <x:c r="AG78" s="42"/>
      <x:c r="AH78" s="42"/>
      <x:c r="AI78" s="42"/>
    </x:row>
    <x:row r="79">
      <x:c r="A79" s="42"/>
      <x:c r="B79" s="42"/>
      <x:c r="C79" s="42"/>
      <x:c r="D79" s="42"/>
      <x:c r="E79" s="42"/>
      <x:c r="F79" s="42"/>
      <x:c r="G79" s="42"/>
      <x:c r="H79" s="42"/>
      <x:c r="I79" s="42"/>
      <x:c r="J79" s="42"/>
      <x:c r="K79" s="42"/>
      <x:c r="L79" s="42"/>
      <x:c r="M79" s="42"/>
      <x:c r="N79" s="42"/>
      <x:c r="O79" s="42"/>
      <x:c r="P79" s="42"/>
      <x:c r="Q79" s="42"/>
      <x:c r="R79" s="42"/>
      <x:c r="S79" s="42"/>
      <x:c r="T79" s="42"/>
      <x:c r="U79" s="42"/>
      <x:c r="V79" s="42"/>
      <x:c r="W79" s="42"/>
      <x:c r="X79" s="42"/>
      <x:c r="Y79" s="42"/>
      <x:c r="Z79" s="42"/>
      <x:c r="AA79" s="42"/>
      <x:c r="AB79" s="42"/>
      <x:c r="AC79" s="42"/>
      <x:c r="AD79" s="42"/>
      <x:c r="AE79" s="42"/>
      <x:c r="AF79" s="42"/>
      <x:c r="AG79" s="42"/>
      <x:c r="AH79" s="42"/>
      <x:c r="AI79" s="42"/>
    </x:row>
    <x:row r="80">
      <x:c r="A80" s="42"/>
      <x:c r="B80" s="42"/>
      <x:c r="C80" s="42"/>
      <x:c r="D80" s="42"/>
      <x:c r="E80" s="42"/>
      <x:c r="F80" s="42"/>
      <x:c r="G80" s="42"/>
      <x:c r="H80" s="42"/>
      <x:c r="I80" s="42"/>
      <x:c r="J80" s="42"/>
      <x:c r="K80" s="42"/>
      <x:c r="L80" s="42"/>
      <x:c r="M80" s="42"/>
      <x:c r="N80" s="42"/>
      <x:c r="O80" s="42"/>
      <x:c r="P80" s="42"/>
      <x:c r="Q80" s="42"/>
      <x:c r="R80" s="42"/>
      <x:c r="S80" s="42"/>
      <x:c r="T80" s="42"/>
      <x:c r="U80" s="42"/>
      <x:c r="V80" s="42"/>
      <x:c r="W80" s="42"/>
      <x:c r="X80" s="42"/>
      <x:c r="Y80" s="42"/>
      <x:c r="Z80" s="42"/>
      <x:c r="AA80" s="42"/>
      <x:c r="AB80" s="42"/>
      <x:c r="AC80" s="42"/>
      <x:c r="AD80" s="42"/>
      <x:c r="AE80" s="42"/>
      <x:c r="AF80" s="42"/>
      <x:c r="AG80" s="42"/>
      <x:c r="AH80" s="42"/>
      <x:c r="AI80" s="42"/>
    </x:row>
    <x:row r="81">
      <x:c r="A81" s="42"/>
      <x:c r="B81" s="42"/>
      <x:c r="C81" s="42"/>
      <x:c r="D81" s="42"/>
      <x:c r="E81" s="42"/>
      <x:c r="F81" s="42"/>
      <x:c r="G81" s="42"/>
      <x:c r="H81" s="42"/>
      <x:c r="I81" s="42"/>
      <x:c r="J81" s="42"/>
      <x:c r="K81" s="42"/>
      <x:c r="L81" s="42"/>
      <x:c r="M81" s="42"/>
      <x:c r="N81" s="42"/>
      <x:c r="O81" s="42"/>
      <x:c r="P81" s="42"/>
      <x:c r="Q81" s="42"/>
      <x:c r="R81" s="42"/>
      <x:c r="S81" s="42"/>
      <x:c r="T81" s="42"/>
      <x:c r="U81" s="42"/>
      <x:c r="V81" s="42"/>
      <x:c r="W81" s="42"/>
      <x:c r="X81" s="42"/>
      <x:c r="Y81" s="42"/>
      <x:c r="Z81" s="42"/>
      <x:c r="AA81" s="42"/>
      <x:c r="AB81" s="42"/>
      <x:c r="AC81" s="42"/>
      <x:c r="AD81" s="42"/>
      <x:c r="AE81" s="42"/>
      <x:c r="AF81" s="42"/>
      <x:c r="AG81" s="42"/>
      <x:c r="AH81" s="42"/>
      <x:c r="AI81" s="42"/>
    </x:row>
    <x:row r="82">
      <x:c r="A82" s="42"/>
      <x:c r="B82" s="42"/>
      <x:c r="C82" s="42"/>
      <x:c r="D82" s="42"/>
      <x:c r="E82" s="42"/>
      <x:c r="F82" s="42"/>
      <x:c r="G82" s="42"/>
      <x:c r="H82" s="42"/>
      <x:c r="I82" s="42"/>
      <x:c r="J82" s="42"/>
      <x:c r="K82" s="42"/>
      <x:c r="L82" s="42"/>
      <x:c r="M82" s="42"/>
      <x:c r="N82" s="42"/>
      <x:c r="O82" s="42"/>
      <x:c r="P82" s="42"/>
      <x:c r="Q82" s="42"/>
      <x:c r="R82" s="42"/>
      <x:c r="S82" s="42"/>
      <x:c r="T82" s="42"/>
      <x:c r="U82" s="42"/>
      <x:c r="V82" s="42"/>
      <x:c r="W82" s="42"/>
      <x:c r="X82" s="42"/>
      <x:c r="Y82" s="42"/>
      <x:c r="Z82" s="42"/>
      <x:c r="AA82" s="42"/>
      <x:c r="AB82" s="42"/>
      <x:c r="AC82" s="42"/>
      <x:c r="AD82" s="42"/>
      <x:c r="AE82" s="42"/>
      <x:c r="AF82" s="42"/>
      <x:c r="AG82" s="42"/>
      <x:c r="AH82" s="42"/>
      <x:c r="AI82" s="42"/>
    </x:row>
    <x:row r="83">
      <x:c r="A83" s="42"/>
      <x:c r="B83" s="42"/>
      <x:c r="C83" s="42"/>
      <x:c r="D83" s="42"/>
      <x:c r="E83" s="42"/>
      <x:c r="F83" s="42"/>
      <x:c r="G83" s="42"/>
      <x:c r="H83" s="42"/>
      <x:c r="I83" s="42"/>
      <x:c r="J83" s="42"/>
      <x:c r="K83" s="42"/>
      <x:c r="L83" s="42"/>
      <x:c r="M83" s="42"/>
      <x:c r="N83" s="42"/>
      <x:c r="O83" s="42"/>
      <x:c r="P83" s="42"/>
      <x:c r="Q83" s="42"/>
      <x:c r="R83" s="42"/>
      <x:c r="S83" s="42"/>
      <x:c r="T83" s="42"/>
      <x:c r="U83" s="42"/>
      <x:c r="V83" s="42"/>
      <x:c r="W83" s="42"/>
      <x:c r="X83" s="42"/>
      <x:c r="Y83" s="42"/>
      <x:c r="Z83" s="42"/>
      <x:c r="AA83" s="42"/>
      <x:c r="AB83" s="42"/>
      <x:c r="AC83" s="42"/>
      <x:c r="AD83" s="42"/>
      <x:c r="AE83" s="42"/>
      <x:c r="AF83" s="42"/>
      <x:c r="AG83" s="42"/>
      <x:c r="AH83" s="42"/>
      <x:c r="AI83" s="42"/>
    </x:row>
    <x:row r="84">
      <x:c r="A84" s="42"/>
      <x:c r="B84" s="42"/>
      <x:c r="C84" s="42"/>
      <x:c r="D84" s="42"/>
      <x:c r="E84" s="42"/>
      <x:c r="F84" s="42"/>
      <x:c r="G84" s="42"/>
      <x:c r="H84" s="42"/>
      <x:c r="I84" s="42"/>
      <x:c r="J84" s="42"/>
      <x:c r="K84" s="42"/>
      <x:c r="L84" s="42"/>
      <x:c r="M84" s="42"/>
      <x:c r="N84" s="42"/>
      <x:c r="O84" s="42"/>
      <x:c r="P84" s="42"/>
      <x:c r="Q84" s="42"/>
      <x:c r="R84" s="42"/>
      <x:c r="S84" s="42"/>
      <x:c r="T84" s="42"/>
      <x:c r="U84" s="42"/>
      <x:c r="V84" s="42"/>
      <x:c r="W84" s="42"/>
      <x:c r="X84" s="42"/>
      <x:c r="Y84" s="42"/>
      <x:c r="Z84" s="42"/>
      <x:c r="AA84" s="42"/>
      <x:c r="AB84" s="42"/>
      <x:c r="AC84" s="42"/>
      <x:c r="AD84" s="42"/>
      <x:c r="AE84" s="42"/>
      <x:c r="AF84" s="42"/>
      <x:c r="AG84" s="42"/>
      <x:c r="AH84" s="42"/>
      <x:c r="AI84" s="42"/>
    </x:row>
    <x:row r="85">
      <x:c r="A85" s="42"/>
      <x:c r="B85" s="42"/>
      <x:c r="C85" s="42"/>
      <x:c r="D85" s="42"/>
      <x:c r="E85" s="42"/>
      <x:c r="F85" s="42"/>
      <x:c r="G85" s="42"/>
      <x:c r="H85" s="42"/>
      <x:c r="I85" s="42"/>
      <x:c r="J85" s="42"/>
      <x:c r="K85" s="42"/>
      <x:c r="L85" s="42"/>
      <x:c r="M85" s="42"/>
      <x:c r="N85" s="42"/>
      <x:c r="O85" s="42"/>
      <x:c r="P85" s="42"/>
      <x:c r="Q85" s="42"/>
      <x:c r="R85" s="42"/>
      <x:c r="S85" s="42"/>
      <x:c r="T85" s="42"/>
      <x:c r="U85" s="42"/>
      <x:c r="V85" s="42"/>
      <x:c r="W85" s="42"/>
      <x:c r="X85" s="42"/>
      <x:c r="Y85" s="42"/>
      <x:c r="Z85" s="42"/>
      <x:c r="AA85" s="42"/>
      <x:c r="AB85" s="42"/>
      <x:c r="AC85" s="42"/>
      <x:c r="AD85" s="42"/>
      <x:c r="AE85" s="42"/>
      <x:c r="AF85" s="42"/>
      <x:c r="AG85" s="42"/>
      <x:c r="AH85" s="42"/>
      <x:c r="AI85" s="42"/>
    </x:row>
    <x:row r="86">
      <x:c r="A86" s="42"/>
      <x:c r="B86" s="42"/>
      <x:c r="C86" s="42"/>
      <x:c r="D86" s="42"/>
      <x:c r="E86" s="42"/>
      <x:c r="F86" s="42"/>
      <x:c r="G86" s="42"/>
      <x:c r="H86" s="42"/>
      <x:c r="I86" s="42"/>
      <x:c r="J86" s="42"/>
      <x:c r="K86" s="42"/>
      <x:c r="L86" s="42"/>
      <x:c r="M86" s="42"/>
      <x:c r="N86" s="42"/>
      <x:c r="O86" s="42"/>
      <x:c r="P86" s="42"/>
      <x:c r="Q86" s="42"/>
      <x:c r="R86" s="42"/>
      <x:c r="S86" s="42"/>
      <x:c r="T86" s="42"/>
      <x:c r="U86" s="42"/>
      <x:c r="V86" s="42"/>
      <x:c r="W86" s="42"/>
      <x:c r="X86" s="42"/>
      <x:c r="Y86" s="42"/>
      <x:c r="Z86" s="42"/>
      <x:c r="AA86" s="42"/>
      <x:c r="AB86" s="42"/>
      <x:c r="AC86" s="42"/>
      <x:c r="AD86" s="42"/>
      <x:c r="AE86" s="42"/>
      <x:c r="AF86" s="42"/>
      <x:c r="AG86" s="42"/>
      <x:c r="AH86" s="42"/>
      <x:c r="AI86" s="42"/>
    </x:row>
    <x:row r="87">
      <x:c r="A87" s="42"/>
      <x:c r="B87" s="42"/>
      <x:c r="C87" s="42"/>
      <x:c r="D87" s="42"/>
      <x:c r="E87" s="42"/>
      <x:c r="F87" s="42"/>
      <x:c r="G87" s="42"/>
      <x:c r="H87" s="42"/>
      <x:c r="I87" s="42"/>
      <x:c r="J87" s="42"/>
      <x:c r="K87" s="42"/>
      <x:c r="L87" s="42"/>
      <x:c r="M87" s="42"/>
      <x:c r="N87" s="42"/>
      <x:c r="O87" s="42"/>
      <x:c r="P87" s="42"/>
      <x:c r="Q87" s="42"/>
      <x:c r="R87" s="42"/>
      <x:c r="S87" s="42"/>
      <x:c r="T87" s="42"/>
      <x:c r="U87" s="42"/>
      <x:c r="V87" s="42"/>
      <x:c r="W87" s="42"/>
      <x:c r="X87" s="42"/>
      <x:c r="Y87" s="42"/>
      <x:c r="Z87" s="42"/>
      <x:c r="AA87" s="42"/>
      <x:c r="AB87" s="42"/>
      <x:c r="AC87" s="42"/>
      <x:c r="AD87" s="42"/>
      <x:c r="AE87" s="42"/>
      <x:c r="AF87" s="42"/>
      <x:c r="AG87" s="42"/>
      <x:c r="AH87" s="42"/>
      <x:c r="AI87" s="42"/>
    </x:row>
    <x:row r="88">
      <x:c r="A88" s="42"/>
      <x:c r="B88" s="42"/>
      <x:c r="C88" s="42"/>
      <x:c r="D88" s="42"/>
      <x:c r="E88" s="42"/>
      <x:c r="F88" s="42"/>
      <x:c r="G88" s="42"/>
      <x:c r="H88" s="42"/>
      <x:c r="I88" s="42"/>
      <x:c r="J88" s="42"/>
      <x:c r="K88" s="42"/>
      <x:c r="L88" s="42"/>
      <x:c r="M88" s="42"/>
      <x:c r="N88" s="42"/>
      <x:c r="O88" s="42"/>
      <x:c r="P88" s="42"/>
      <x:c r="Q88" s="42"/>
      <x:c r="R88" s="42"/>
      <x:c r="S88" s="42"/>
      <x:c r="T88" s="42"/>
      <x:c r="U88" s="42"/>
      <x:c r="V88" s="42"/>
      <x:c r="W88" s="42"/>
      <x:c r="X88" s="42"/>
      <x:c r="Y88" s="42"/>
      <x:c r="Z88" s="42"/>
      <x:c r="AA88" s="42"/>
      <x:c r="AB88" s="42"/>
      <x:c r="AC88" s="42"/>
      <x:c r="AD88" s="42"/>
      <x:c r="AE88" s="42"/>
      <x:c r="AF88" s="42"/>
      <x:c r="AG88" s="42"/>
      <x:c r="AH88" s="42"/>
      <x:c r="AI88" s="42"/>
    </x:row>
  </x:sheetData>
  <x:mergeCells>
    <x:mergeCell ref="A1:AI1"/>
    <x:mergeCell ref="A2:AI2"/>
    <x:mergeCell ref="A3:AI3"/>
    <x:mergeCell ref="A4:AI4"/>
    <x:mergeCell ref="A5:AI5"/>
    <x:mergeCell ref="A6:B6"/>
    <x:mergeCell ref="C6:F6"/>
    <x:mergeCell ref="G6:AI6"/>
    <x:mergeCell ref="A43:AI43"/>
    <x:mergeCell ref="A44:AI44"/>
    <x:mergeCell ref="A45:AI45"/>
    <x:mergeCell ref="A46:AI46"/>
  </x:mergeCells>
  <x:conditionalFormatting sqref="C9:AI40">
    <x:cfRule type="cellIs" dxfId="0" priority="1" operator="equal">
      <x:formula>1</x:formula>
    </x:cfRule>
    <x:cfRule type="containsText" dxfId="1" priority="2" operator="containsText" text="◆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xSplit="2" ySplit="7" topLeftCell="C8" activePane="bottomRight" state="frozen"/>
    </x:sheetView>
  </x:sheetViews>
  <x:sheetFormatPr defaultRowHeight="15"/>
  <x:cols>
    <x:col min="1" max="1" width="5" hidden="0" customWidth="1"/>
    <x:col min="2" max="2" width="52" hidden="0" customWidth="1"/>
    <x:col min="3" max="3" width="32" hidden="0" customWidth="1"/>
    <x:col min="4" max="4" width="11" hidden="0" customWidth="1"/>
    <x:col min="5" max="5" width="11" hidden="0" customWidth="1"/>
    <x:col min="6" max="6" width="10" hidden="0" customWidth="1"/>
    <x:col min="7" max="7" width="16" hidden="0" customWidth="1"/>
    <x:col min="8" max="8" width="17" hidden="0" customWidth="1"/>
    <x:col min="9" max="9" width="17" hidden="0" customWidth="1"/>
    <x:col min="10" max="10" width="20" hidden="0" customWidth="1"/>
    <x:col min="11" max="11" width="67" hidden="0" customWidth="1"/>
    <x:col min="12" max="12" width="20" hidden="0" customWidth="1"/>
    <x:col min="13" max="13" width="22" hidden="0" customWidth="1"/>
    <x:col min="14" max="14" width="17" hidden="0" customWidth="1"/>
    <x:col min="15" max="15" width="50" hidden="0" customWidth="1"/>
  </x:cols>
  <x:sheetData>
    <x:row r="1" ht="34" customHeight="1">
      <x:c r="A1" s="66" t="str">
        <x:v>SCHEDULE INPUTS - edit blue cells; retain written release evidence outside the workbook</x:v>
      </x:c>
      <x:c r="B1" s="66"/>
      <x:c r="C1" s="66"/>
      <x:c r="D1" s="66"/>
      <x:c r="E1" s="66"/>
      <x:c r="F1" s="66"/>
      <x:c r="G1" s="66"/>
      <x:c r="H1" s="66"/>
      <x:c r="I1" s="66"/>
      <x:c r="J1" s="66"/>
      <x:c r="K1" s="66"/>
      <x:c r="L1" s="66"/>
      <x:c r="M1" s="66"/>
      <x:c r="N1" s="66"/>
      <x:c r="O1" s="66"/>
    </x:row>
    <x:row r="2">
      <x:c r="A2" s="42"/>
      <x:c r="B2" s="42"/>
      <x:c r="C2" s="42"/>
      <x:c r="D2" s="42"/>
      <x:c r="E2" s="42"/>
      <x:c r="F2" s="42"/>
      <x:c r="G2" s="42"/>
      <x:c r="H2" s="42"/>
      <x:c r="I2" s="42"/>
      <x:c r="J2" s="42"/>
      <x:c r="K2" s="42"/>
      <x:c r="L2" s="42"/>
      <x:c r="M2" s="42"/>
      <x:c r="N2" s="42"/>
      <x:c r="O2" s="42"/>
    </x:row>
    <x:row r="3" ht="28" customHeight="1">
      <x:c r="A3" s="42" t="str">
        <x:v>Numeric week offsets drive the Gantt. Gates use equal start/finish. Dependencies are manual; this is not a critical-path scheduler.</x:v>
      </x:c>
      <x:c r="B3" s="42"/>
      <x:c r="C3" s="42"/>
      <x:c r="D3" s="42"/>
      <x:c r="E3" s="42"/>
      <x:c r="F3" s="42"/>
      <x:c r="G3" s="42"/>
      <x:c r="H3" s="42"/>
      <x:c r="I3" s="42"/>
      <x:c r="J3" s="42"/>
      <x:c r="K3" s="42"/>
      <x:c r="L3" s="42"/>
      <x:c r="M3" s="42"/>
      <x:c r="N3" s="42"/>
      <x:c r="O3" s="42"/>
    </x:row>
    <x:row r="4">
      <x:c r="A4" s="42" t="str">
        <x:v>Optional date input: Relocation Gantt!C6. Calendar finish = end of finish week for work; exact planned date for a gate.</x:v>
      </x:c>
      <x:c r="B4" s="42"/>
      <x:c r="C4" s="42"/>
      <x:c r="D4" s="42"/>
      <x:c r="E4" s="42"/>
      <x:c r="F4" s="42"/>
      <x:c r="G4" s="42"/>
      <x:c r="H4" s="42"/>
      <x:c r="I4" s="42"/>
      <x:c r="J4" s="42"/>
      <x:c r="K4" s="42"/>
      <x:c r="L4" s="42"/>
      <x:c r="M4" s="42"/>
      <x:c r="N4" s="42"/>
      <x:c r="O4" s="42"/>
    </x:row>
    <x:row r="5">
      <x:c r="A5" s="42"/>
      <x:c r="B5" s="42"/>
      <x:c r="C5" s="42"/>
      <x:c r="D5" s="42"/>
      <x:c r="E5" s="42"/>
      <x:c r="F5" s="42"/>
      <x:c r="G5" s="42"/>
      <x:c r="H5" s="42"/>
      <x:c r="I5" s="42"/>
      <x:c r="J5" s="42"/>
      <x:c r="K5" s="42"/>
      <x:c r="L5" s="42"/>
      <x:c r="M5" s="42"/>
      <x:c r="N5" s="42"/>
      <x:c r="O5" s="42"/>
    </x:row>
    <x:row r="6">
      <x:c r="A6" s="42"/>
      <x:c r="B6" s="42"/>
      <x:c r="C6" s="42"/>
      <x:c r="D6" s="42"/>
      <x:c r="E6" s="42"/>
      <x:c r="F6" s="42"/>
      <x:c r="G6" s="42"/>
      <x:c r="H6" s="42"/>
      <x:c r="I6" s="42"/>
      <x:c r="J6" s="42"/>
      <x:c r="K6" s="42"/>
      <x:c r="L6" s="42"/>
      <x:c r="M6" s="42"/>
      <x:c r="N6" s="42"/>
      <x:c r="O6" s="42"/>
    </x:row>
    <x:row r="7" ht="52" customHeight="1">
      <x:c r="A7" s="67" t="str">
        <x:v>ID</x:v>
      </x:c>
      <x:c r="B7" s="67" t="str">
        <x:v>Activity</x:v>
      </x:c>
      <x:c r="C7" s="67" t="str">
        <x:v>Owner</x:v>
      </x:c>
      <x:c r="D7" s="67" t="str">
        <x:v>Start week</x:v>
      </x:c>
      <x:c r="E7" s="67" t="str">
        <x:v>Finish week</x:v>
      </x:c>
      <x:c r="F7" s="67" t="str">
        <x:v>Type</x:v>
      </x:c>
      <x:c r="G7" s="67" t="str">
        <x:v>Span / check</x:v>
      </x:c>
      <x:c r="H7" s="67" t="str">
        <x:v>Calendar start</x:v>
      </x:c>
      <x:c r="I7" s="67" t="str">
        <x:v>Calendar finish</x:v>
      </x:c>
      <x:c r="J7" s="67" t="str">
        <x:v>Predecessor IDs</x:v>
      </x:c>
      <x:c r="K7" s="67" t="str">
        <x:v>Release evidence / acceptance</x:v>
      </x:c>
      <x:c r="L7" s="67" t="str">
        <x:v>Cost IDs</x:v>
      </x:c>
      <x:c r="M7" s="67" t="str">
        <x:v>Readiness IDs</x:v>
      </x:c>
      <x:c r="N7" s="67" t="str">
        <x:v>Status</x:v>
      </x:c>
      <x:c r="O7" s="67" t="str">
        <x:v>Notes / actual dates</x:v>
      </x:c>
    </x:row>
    <x:row r="8" ht="76" customHeight="1">
      <x:c r="A8" s="69" t="n">
        <x:v>1</x:v>
      </x:c>
      <x:c r="B8" s="72" t="str">
        <x:v>Operating requirements</x:v>
      </x:c>
      <x:c r="C8" s="72" t="str">
        <x:v>GM + operations</x:v>
      </x:c>
      <x:c r="D8" s="72" t="n">
        <x:v>-24</x:v>
      </x:c>
      <x:c r="E8" s="72" t="n">
        <x:v>-22</x:v>
      </x:c>
      <x:c r="F8" s="72" t="str">
        <x:v>Work</x:v>
      </x:c>
      <x:c r="G8" s="69" t="n">
        <x:f>IF(OR(NOT(ISNUMBER(D8)),NOT(ISNUMBER(E8)),E8&lt;D8,AND(F8="Gate",D8&lt;&gt;E8)),"Check weeks",IF(F8="Gate",0,E8-D8+1))</x:f>
        <x:v>3</x:v>
      </x:c>
      <x:c r="H8" s="74" t="str">
        <x:f>IF(OR(NOT(ISNUMBER('Relocation Gantt'!$C$6)),NOT(ISNUMBER(D8))),"",'Relocation Gantt'!$C$6+7*D8)</x:f>
      </x:c>
      <x:c r="I8" s="74" t="str">
        <x:f>IF(OR(NOT(ISNUMBER('Relocation Gantt'!$C$6)),NOT(ISNUMBER(E8))),"",'Relocation Gantt'!$C$6+7*E8+IF(F8="Gate",0,6))</x:f>
      </x:c>
      <x:c r="J8" s="72" t="str"/>
      <x:c r="K8" s="72" t="str">
        <x:v>Peak design case approved</x:v>
      </x:c>
      <x:c r="L8" s="72" t="str">
        <x:v>1,4</x:v>
      </x:c>
      <x:c r="M8" s="72" t="str">
        <x:v>1-5</x:v>
      </x:c>
      <x:c r="N8" s="72" t="str">
        <x:v>Planned</x:v>
      </x:c>
      <x:c r="O8" s="72" t="str">
        <x:v>Illustrative; replace with project-specific dates.</x:v>
      </x:c>
    </x:row>
    <x:row r="9" ht="76" customHeight="1">
      <x:c r="A9" s="71" t="n">
        <x:v>2</x:v>
      </x:c>
      <x:c r="B9" s="73" t="str">
        <x:v>Building, fire, power and floor due diligence</x:v>
      </x:c>
      <x:c r="C9" s="73" t="str">
        <x:v>Facilities + specialists</x:v>
      </x:c>
      <x:c r="D9" s="73" t="n">
        <x:v>-24</x:v>
      </x:c>
      <x:c r="E9" s="73" t="n">
        <x:v>-19</x:v>
      </x:c>
      <x:c r="F9" s="73" t="str">
        <x:v>Work</x:v>
      </x:c>
      <x:c r="G9" s="71" t="n">
        <x:f>IF(OR(NOT(ISNUMBER(D9)),NOT(ISNUMBER(E9)),E9&lt;D9,AND(F9="Gate",D9&lt;&gt;E9)),"Check weeks",IF(F9="Gate",0,E9-D9+1))</x:f>
        <x:v>6</x:v>
      </x:c>
      <x:c r="H9" s="75" t="str">
        <x:f>IF(OR(NOT(ISNUMBER('Relocation Gantt'!$C$6)),NOT(ISNUMBER(D9))),"",'Relocation Gantt'!$C$6+7*D9)</x:f>
      </x:c>
      <x:c r="I9" s="75" t="str">
        <x:f>IF(OR(NOT(ISNUMBER('Relocation Gantt'!$C$6)),NOT(ISNUMBER(E9))),"",'Relocation Gantt'!$C$6+7*E9+IF(F9="Gate",0,6))</x:f>
      </x:c>
      <x:c r="J9" s="73" t="str">
        <x:v>1</x:v>
      </x:c>
      <x:c r="K9" s="73" t="str">
        <x:v>Actual use and loads fit; exceptions priced</x:v>
      </x:c>
      <x:c r="L9" s="73" t="str">
        <x:v>11-20</x:v>
      </x:c>
      <x:c r="M9" s="73" t="str">
        <x:v>6-20,33</x:v>
      </x:c>
      <x:c r="N9" s="73" t="str">
        <x:v>Planned</x:v>
      </x:c>
      <x:c r="O9" s="73" t="str">
        <x:v>Illustrative; replace with project-specific dates.</x:v>
      </x:c>
    </x:row>
    <x:row r="10" ht="76" customHeight="1">
      <x:c r="A10" s="69" t="n">
        <x:v>3</x:v>
      </x:c>
      <x:c r="B10" s="72" t="str">
        <x:v>Move-versus-stay economics</x:v>
      </x:c>
      <x:c r="C10" s="72" t="str">
        <x:v>Finance + broker</x:v>
      </x:c>
      <x:c r="D10" s="72" t="n">
        <x:v>-23</x:v>
      </x:c>
      <x:c r="E10" s="72" t="n">
        <x:v>-20</x:v>
      </x:c>
      <x:c r="F10" s="72" t="str">
        <x:v>Work</x:v>
      </x:c>
      <x:c r="G10" s="69" t="n">
        <x:f>IF(OR(NOT(ISNUMBER(D10)),NOT(ISNUMBER(E10)),E10&lt;D10,AND(F10="Gate",D10&lt;&gt;E10)),"Check weeks",IF(F10="Gate",0,E10-D10+1))</x:f>
        <x:v>4</x:v>
      </x:c>
      <x:c r="H10" s="74" t="str">
        <x:f>IF(OR(NOT(ISNUMBER('Relocation Gantt'!$C$6)),NOT(ISNUMBER(D10))),"",'Relocation Gantt'!$C$6+7*D10)</x:f>
      </x:c>
      <x:c r="I10" s="74" t="str">
        <x:f>IF(OR(NOT(ISNUMBER('Relocation Gantt'!$C$6)),NOT(ISNUMBER(E10))),"",'Relocation Gantt'!$C$6+7*E10+IF(F10="Gate",0,6))</x:f>
      </x:c>
      <x:c r="J10" s="72" t="str">
        <x:v>1,2</x:v>
      </x:c>
      <x:c r="K10" s="72" t="str">
        <x:v>Comparable alternatives and funding reviewed</x:v>
      </x:c>
      <x:c r="L10" s="72" t="str">
        <x:v>1-130</x:v>
      </x:c>
      <x:c r="M10" s="72" t="str">
        <x:v>5,35,49-50</x:v>
      </x:c>
      <x:c r="N10" s="72" t="str">
        <x:v>Planned</x:v>
      </x:c>
      <x:c r="O10" s="72" t="str">
        <x:v>Illustrative; replace with project-specific dates.</x:v>
      </x:c>
    </x:row>
    <x:row r="11" ht="76" customHeight="1">
      <x:c r="A11" s="71" t="n">
        <x:v>4</x:v>
      </x:c>
      <x:c r="B11" s="73" t="str">
        <x:v>Lease and exit terms; execute after G1</x:v>
      </x:c>
      <x:c r="C11" s="73" t="str">
        <x:v>Broker + counsel</x:v>
      </x:c>
      <x:c r="D11" s="73" t="n">
        <x:v>-22</x:v>
      </x:c>
      <x:c r="E11" s="73" t="n">
        <x:v>-18</x:v>
      </x:c>
      <x:c r="F11" s="73" t="str">
        <x:v>Work</x:v>
      </x:c>
      <x:c r="G11" s="71" t="n">
        <x:f>IF(OR(NOT(ISNUMBER(D11)),NOT(ISNUMBER(E11)),E11&lt;D11,AND(F11="Gate",D11&lt;&gt;E11)),"Check weeks",IF(F11="Gate",0,E11-D11+1))</x:f>
        <x:v>5</x:v>
      </x:c>
      <x:c r="H11" s="75" t="str">
        <x:f>IF(OR(NOT(ISNUMBER('Relocation Gantt'!$C$6)),NOT(ISNUMBER(D11))),"",'Relocation Gantt'!$C$6+7*D11)</x:f>
      </x:c>
      <x:c r="I11" s="75" t="str">
        <x:f>IF(OR(NOT(ISNUMBER('Relocation Gantt'!$C$6)),NOT(ISNUMBER(E11))),"",'Relocation Gantt'!$C$6+7*E11+IF(F11="Gate",0,6))</x:f>
      </x:c>
      <x:c r="J11" s="73" t="str">
        <x:v>2,3,5</x:v>
      </x:c>
      <x:c r="K11" s="73" t="str">
        <x:v>Delivery, incentives and surrender obligations written</x:v>
      </x:c>
      <x:c r="L11" s="73" t="str">
        <x:v>9,81-90,123-128</x:v>
      </x:c>
      <x:c r="M11" s="73" t="str">
        <x:v>20,32,35,48,50</x:v>
      </x:c>
      <x:c r="N11" s="73" t="str">
        <x:v>Planned</x:v>
      </x:c>
      <x:c r="O11" s="73" t="str">
        <x:v>Illustrative; replace with project-specific dates.</x:v>
      </x:c>
    </x:row>
    <x:row r="12" ht="76" customHeight="1">
      <x:c r="A12" s="69" t="n">
        <x:v>5</x:v>
      </x:c>
      <x:c r="B12" s="72" t="str">
        <x:v>G1 - Site feasibility accepted</x:v>
      </x:c>
      <x:c r="C12" s="72" t="str">
        <x:v>Executive sponsor</x:v>
      </x:c>
      <x:c r="D12" s="72" t="n">
        <x:v>-18</x:v>
      </x:c>
      <x:c r="E12" s="72" t="n">
        <x:v>-18</x:v>
      </x:c>
      <x:c r="F12" s="72" t="str">
        <x:v>Gate</x:v>
      </x:c>
      <x:c r="G12" s="69" t="n">
        <x:f>IF(OR(NOT(ISNUMBER(D12)),NOT(ISNUMBER(E12)),E12&lt;D12,AND(F12="Gate",D12&lt;&gt;E12)),"Check weeks",IF(F12="Gate",0,E12-D12+1))</x:f>
        <x:v>0</x:v>
      </x:c>
      <x:c r="H12" s="74" t="str">
        <x:f>IF(OR(NOT(ISNUMBER('Relocation Gantt'!$C$6)),NOT(ISNUMBER(D12))),"",'Relocation Gantt'!$C$6+7*D12)</x:f>
      </x:c>
      <x:c r="I12" s="74" t="str">
        <x:f>IF(OR(NOT(ISNUMBER('Relocation Gantt'!$C$6)),NOT(ISNUMBER(E12))),"",'Relocation Gantt'!$C$6+7*E12+IF(F12="Gate",0,6))</x:f>
      </x:c>
      <x:c r="J12" s="72" t="str">
        <x:v>1,2,3</x:v>
      </x:c>
      <x:c r="K12" s="72" t="str">
        <x:v>Written feasibility and funding approval</x:v>
      </x:c>
      <x:c r="L12" s="72" t="str">
        <x:v>11-20</x:v>
      </x:c>
      <x:c r="M12" s="72" t="str">
        <x:v>5-20,33,35,50</x:v>
      </x:c>
      <x:c r="N12" s="72" t="str">
        <x:v>Planned</x:v>
      </x:c>
      <x:c r="O12" s="72" t="str">
        <x:v>Illustrative; replace with project-specific dates.</x:v>
      </x:c>
    </x:row>
    <x:row r="13" ht="76" customHeight="1">
      <x:c r="A13" s="71" t="n">
        <x:v>6</x:v>
      </x:c>
      <x:c r="B13" s="73" t="str">
        <x:v>Layout, process and utility design</x:v>
      </x:c>
      <x:c r="C13" s="73" t="str">
        <x:v>Engineering + operations</x:v>
      </x:c>
      <x:c r="D13" s="73" t="n">
        <x:v>-20</x:v>
      </x:c>
      <x:c r="E13" s="73" t="n">
        <x:v>-14</x:v>
      </x:c>
      <x:c r="F13" s="73" t="str">
        <x:v>Work</x:v>
      </x:c>
      <x:c r="G13" s="71" t="n">
        <x:f>IF(OR(NOT(ISNUMBER(D13)),NOT(ISNUMBER(E13)),E13&lt;D13,AND(F13="Gate",D13&lt;&gt;E13)),"Check weeks",IF(F13="Gate",0,E13-D13+1))</x:f>
        <x:v>7</x:v>
      </x:c>
      <x:c r="H13" s="75" t="str">
        <x:f>IF(OR(NOT(ISNUMBER('Relocation Gantt'!$C$6)),NOT(ISNUMBER(D13))),"",'Relocation Gantt'!$C$6+7*D13)</x:f>
      </x:c>
      <x:c r="I13" s="75" t="str">
        <x:f>IF(OR(NOT(ISNUMBER('Relocation Gantt'!$C$6)),NOT(ISNUMBER(E13))),"",'Relocation Gantt'!$C$6+7*E13+IF(F13="Gate",0,6))</x:f>
      </x:c>
      <x:c r="J13" s="73" t="str">
        <x:v>1,2</x:v>
      </x:c>
      <x:c r="K13" s="73" t="str">
        <x:v>Flows, interfaces and utility points defined</x:v>
      </x:c>
      <x:c r="L13" s="73" t="str">
        <x:v>3-6,14,15</x:v>
      </x:c>
      <x:c r="M13" s="73" t="str">
        <x:v>1-20,29,41-45</x:v>
      </x:c>
      <x:c r="N13" s="73" t="str">
        <x:v>Planned</x:v>
      </x:c>
      <x:c r="O13" s="73" t="str">
        <x:v>Illustrative; replace with project-specific dates.</x:v>
      </x:c>
    </x:row>
    <x:row r="14" ht="76" customHeight="1">
      <x:c r="A14" s="69" t="n">
        <x:v>7</x:v>
      </x:c>
      <x:c r="B14" s="72" t="str">
        <x:v>G2 - Scope and budget freeze</x:v>
      </x:c>
      <x:c r="C14" s="72" t="str">
        <x:v>Sponsor + finance</x:v>
      </x:c>
      <x:c r="D14" s="72" t="n">
        <x:v>-14</x:v>
      </x:c>
      <x:c r="E14" s="72" t="n">
        <x:v>-14</x:v>
      </x:c>
      <x:c r="F14" s="72" t="str">
        <x:v>Gate</x:v>
      </x:c>
      <x:c r="G14" s="69" t="n">
        <x:f>IF(OR(NOT(ISNUMBER(D14)),NOT(ISNUMBER(E14)),E14&lt;D14,AND(F14="Gate",D14&lt;&gt;E14)),"Check weeks",IF(F14="Gate",0,E14-D14+1))</x:f>
        <x:v>0</x:v>
      </x:c>
      <x:c r="H14" s="74" t="str">
        <x:f>IF(OR(NOT(ISNUMBER('Relocation Gantt'!$C$6)),NOT(ISNUMBER(D14))),"",'Relocation Gantt'!$C$6+7*D14)</x:f>
      </x:c>
      <x:c r="I14" s="74" t="str">
        <x:f>IF(OR(NOT(ISNUMBER('Relocation Gantt'!$C$6)),NOT(ISNUMBER(E14))),"",'Relocation Gantt'!$C$6+7*E14+IF(F14="Gate",0,6))</x:f>
      </x:c>
      <x:c r="J14" s="72" t="str">
        <x:v>5,6</x:v>
      </x:c>
      <x:c r="K14" s="72" t="str">
        <x:v>Issued bid scopes; open risks and allowances recorded</x:v>
      </x:c>
      <x:c r="L14" s="72" t="str">
        <x:v>1-80</x:v>
      </x:c>
      <x:c r="M14" s="72" t="str">
        <x:v>31-35,49-50</x:v>
      </x:c>
      <x:c r="N14" s="72" t="str">
        <x:v>Planned</x:v>
      </x:c>
      <x:c r="O14" s="72" t="str">
        <x:v>Illustrative; replace with project-specific dates.</x:v>
      </x:c>
    </x:row>
    <x:row r="15" ht="76" customHeight="1">
      <x:c r="A15" s="71" t="n">
        <x:v>8</x:v>
      </x:c>
      <x:c r="B15" s="73" t="str">
        <x:v>Permits, fire and insurer reviews</x:v>
      </x:c>
      <x:c r="C15" s="73" t="str">
        <x:v>Design team + authorities</x:v>
      </x:c>
      <x:c r="D15" s="73" t="n">
        <x:v>-14</x:v>
      </x:c>
      <x:c r="E15" s="73" t="n">
        <x:v>-6</x:v>
      </x:c>
      <x:c r="F15" s="73" t="str">
        <x:v>Work</x:v>
      </x:c>
      <x:c r="G15" s="71" t="n">
        <x:f>IF(OR(NOT(ISNUMBER(D15)),NOT(ISNUMBER(E15)),E15&lt;D15,AND(F15="Gate",D15&lt;&gt;E15)),"Check weeks",IF(F15="Gate",0,E15-D15+1))</x:f>
        <x:v>9</x:v>
      </x:c>
      <x:c r="H15" s="75" t="str">
        <x:f>IF(OR(NOT(ISNUMBER('Relocation Gantt'!$C$6)),NOT(ISNUMBER(D15))),"",'Relocation Gantt'!$C$6+7*D15)</x:f>
      </x:c>
      <x:c r="I15" s="75" t="str">
        <x:f>IF(OR(NOT(ISNUMBER('Relocation Gantt'!$C$6)),NOT(ISNUMBER(E15))),"",'Relocation Gantt'!$C$6+7*E15+IF(F15="Gate",0,6))</x:f>
      </x:c>
      <x:c r="J15" s="73" t="str">
        <x:v>7</x:v>
      </x:c>
      <x:c r="K15" s="73" t="str">
        <x:v>Applicable approvals obtained for affected work</x:v>
      </x:c>
      <x:c r="L15" s="73" t="str">
        <x:v>12-15,20,29</x:v>
      </x:c>
      <x:c r="M15" s="73" t="str">
        <x:v>6,8,16-20,33</x:v>
      </x:c>
      <x:c r="N15" s="73" t="str">
        <x:v>Planned</x:v>
      </x:c>
      <x:c r="O15" s="73" t="str">
        <x:v>Illustrative; replace with project-specific dates.</x:v>
      </x:c>
    </x:row>
    <x:row r="16" ht="76" customHeight="1">
      <x:c r="A16" s="69" t="n">
        <x:v>9</x:v>
      </x:c>
      <x:c r="B16" s="72" t="str">
        <x:v>Utility capacity and long-lead equipment</x:v>
      </x:c>
      <x:c r="C16" s="72" t="str">
        <x:v>Utility + OEMs + facilities</x:v>
      </x:c>
      <x:c r="D16" s="72" t="n">
        <x:v>-24</x:v>
      </x:c>
      <x:c r="E16" s="72" t="n">
        <x:v>-5</x:v>
      </x:c>
      <x:c r="F16" s="72" t="str">
        <x:v>Work</x:v>
      </x:c>
      <x:c r="G16" s="69" t="n">
        <x:f>IF(OR(NOT(ISNUMBER(D16)),NOT(ISNUMBER(E16)),E16&lt;D16,AND(F16="Gate",D16&lt;&gt;E16)),"Check weeks",IF(F16="Gate",0,E16-D16+1))</x:f>
        <x:v>20</x:v>
      </x:c>
      <x:c r="H16" s="74" t="str">
        <x:f>IF(OR(NOT(ISNUMBER('Relocation Gantt'!$C$6)),NOT(ISNUMBER(D16))),"",'Relocation Gantt'!$C$6+7*D16)</x:f>
      </x:c>
      <x:c r="I16" s="74" t="str">
        <x:f>IF(OR(NOT(ISNUMBER('Relocation Gantt'!$C$6)),NOT(ISNUMBER(E16))),"",'Relocation Gantt'!$C$6+7*E16+IF(F16="Gate",0,6))</x:f>
      </x:c>
      <x:c r="J16" s="72" t="str">
        <x:v>2,7</x:v>
      </x:c>
      <x:c r="K16" s="72" t="str">
        <x:v>Confirmed delivery dates; capacity and service evidence</x:v>
      </x:c>
      <x:c r="L16" s="72" t="str">
        <x:v>16,31-40</x:v>
      </x:c>
      <x:c r="M16" s="72" t="str">
        <x:v>16-19,33</x:v>
      </x:c>
      <x:c r="N16" s="72" t="str">
        <x:v>Planned</x:v>
      </x:c>
      <x:c r="O16" s="72" t="str">
        <x:v>Illustrative; replace with project-specific dates.</x:v>
      </x:c>
    </x:row>
    <x:row r="17" ht="76" customHeight="1">
      <x:c r="A17" s="71" t="n">
        <x:v>10</x:v>
      </x:c>
      <x:c r="B17" s="73" t="str">
        <x:v>Racks and equipment procurement</x:v>
      </x:c>
      <x:c r="C17" s="73" t="str">
        <x:v>Procurement + operations</x:v>
      </x:c>
      <x:c r="D17" s="73" t="n">
        <x:v>-14</x:v>
      </x:c>
      <x:c r="E17" s="73" t="n">
        <x:v>-6</x:v>
      </x:c>
      <x:c r="F17" s="73" t="str">
        <x:v>Work</x:v>
      </x:c>
      <x:c r="G17" s="71" t="n">
        <x:f>IF(OR(NOT(ISNUMBER(D17)),NOT(ISNUMBER(E17)),E17&lt;D17,AND(F17="Gate",D17&lt;&gt;E17)),"Check weeks",IF(F17="Gate",0,E17-D17+1))</x:f>
        <x:v>9</x:v>
      </x:c>
      <x:c r="H17" s="75" t="str">
        <x:f>IF(OR(NOT(ISNUMBER('Relocation Gantt'!$C$6)),NOT(ISNUMBER(D17))),"",'Relocation Gantt'!$C$6+7*D17)</x:f>
      </x:c>
      <x:c r="I17" s="75" t="str">
        <x:f>IF(OR(NOT(ISNUMBER('Relocation Gantt'!$C$6)),NOT(ISNUMBER(E17))),"",'Relocation Gantt'!$C$6+7*E17+IF(F17="Gate",0,6))</x:f>
      </x:c>
      <x:c r="J17" s="73" t="str">
        <x:v>7</x:v>
      </x:c>
      <x:c r="K17" s="73" t="str">
        <x:v>Approved drawings, quantities and delivery dates</x:v>
      </x:c>
      <x:c r="L17" s="73" t="str">
        <x:v>41-50</x:v>
      </x:c>
      <x:c r="M17" s="73" t="str">
        <x:v>4,6-10,19,33</x:v>
      </x:c>
      <x:c r="N17" s="73" t="str">
        <x:v>Planned</x:v>
      </x:c>
      <x:c r="O17" s="73" t="str">
        <x:v>Illustrative; replace with project-specific dates.</x:v>
      </x:c>
    </x:row>
    <x:row r="18" ht="76" customHeight="1">
      <x:c r="A18" s="69" t="n">
        <x:v>11</x:v>
      </x:c>
      <x:c r="B18" s="72" t="str">
        <x:v>Building and yard construction</x:v>
      </x:c>
      <x:c r="C18" s="72" t="str">
        <x:v>GC + facilities</x:v>
      </x:c>
      <x:c r="D18" s="72" t="n">
        <x:v>-13</x:v>
      </x:c>
      <x:c r="E18" s="72" t="n">
        <x:v>-5</x:v>
      </x:c>
      <x:c r="F18" s="72" t="str">
        <x:v>Work</x:v>
      </x:c>
      <x:c r="G18" s="69" t="n">
        <x:f>IF(OR(NOT(ISNUMBER(D18)),NOT(ISNUMBER(E18)),E18&lt;D18,AND(F18="Gate",D18&lt;&gt;E18)),"Check weeks",IF(F18="Gate",0,E18-D18+1))</x:f>
        <x:v>9</x:v>
      </x:c>
      <x:c r="H18" s="74" t="str">
        <x:f>IF(OR(NOT(ISNUMBER('Relocation Gantt'!$C$6)),NOT(ISNUMBER(D18))),"",'Relocation Gantt'!$C$6+7*D18)</x:f>
      </x:c>
      <x:c r="I18" s="74" t="str">
        <x:f>IF(OR(NOT(ISNUMBER('Relocation Gantt'!$C$6)),NOT(ISNUMBER(E18))),"",'Relocation Gantt'!$C$6+7*E18+IF(F18="Gate",0,6))</x:f>
      </x:c>
      <x:c r="J18" s="72" t="str">
        <x:v>7,8</x:v>
      </x:c>
      <x:c r="K18" s="72" t="str">
        <x:v>Affected areas complete and safe for installation</x:v>
      </x:c>
      <x:c r="L18" s="72" t="str">
        <x:v>21-30</x:v>
      </x:c>
      <x:c r="M18" s="72" t="str">
        <x:v>6-10,16-20,29,34</x:v>
      </x:c>
      <x:c r="N18" s="72" t="str">
        <x:v>Planned</x:v>
      </x:c>
      <x:c r="O18" s="72" t="str">
        <x:v>Illustrative; replace with project-specific dates.</x:v>
      </x:c>
    </x:row>
    <x:row r="19" ht="76" customHeight="1">
      <x:c r="A19" s="71" t="n">
        <x:v>12</x:v>
      </x:c>
      <x:c r="B19" s="73" t="str">
        <x:v>Process utility installations</x:v>
      </x:c>
      <x:c r="C19" s="73" t="str">
        <x:v>Trades + engineering</x:v>
      </x:c>
      <x:c r="D19" s="73" t="n">
        <x:v>-12</x:v>
      </x:c>
      <x:c r="E19" s="73" t="n">
        <x:v>-5</x:v>
      </x:c>
      <x:c r="F19" s="73" t="str">
        <x:v>Work</x:v>
      </x:c>
      <x:c r="G19" s="71" t="n">
        <x:f>IF(OR(NOT(ISNUMBER(D19)),NOT(ISNUMBER(E19)),E19&lt;D19,AND(F19="Gate",D19&lt;&gt;E19)),"Check weeks",IF(F19="Gate",0,E19-D19+1))</x:f>
        <x:v>8</x:v>
      </x:c>
      <x:c r="H19" s="75" t="str">
        <x:f>IF(OR(NOT(ISNUMBER('Relocation Gantt'!$C$6)),NOT(ISNUMBER(D19))),"",'Relocation Gantt'!$C$6+7*D19)</x:f>
      </x:c>
      <x:c r="I19" s="75" t="str">
        <x:f>IF(OR(NOT(ISNUMBER('Relocation Gantt'!$C$6)),NOT(ISNUMBER(E19))),"",'Relocation Gantt'!$C$6+7*E19+IF(F19="Gate",0,6))</x:f>
      </x:c>
      <x:c r="J19" s="73" t="str">
        <x:v>7,8,9</x:v>
      </x:c>
      <x:c r="K19" s="73" t="str">
        <x:v>Safe connections, required tests and usable loads</x:v>
      </x:c>
      <x:c r="L19" s="73" t="str">
        <x:v>31-40</x:v>
      </x:c>
      <x:c r="M19" s="73" t="str">
        <x:v>16-20,33,38</x:v>
      </x:c>
      <x:c r="N19" s="73" t="str">
        <x:v>Planned</x:v>
      </x:c>
      <x:c r="O19" s="73" t="str">
        <x:v>Illustrative; replace with project-specific dates.</x:v>
      </x:c>
    </x:row>
    <x:row r="20" ht="76" customHeight="1">
      <x:c r="A20" s="69" t="n">
        <x:v>13</x:v>
      </x:c>
      <x:c r="B20" s="72" t="str">
        <x:v>Rack and material-handling installation</x:v>
      </x:c>
      <x:c r="C20" s="72" t="str">
        <x:v>Rack + MHE vendors</x:v>
      </x:c>
      <x:c r="D20" s="72" t="n">
        <x:v>-9</x:v>
      </x:c>
      <x:c r="E20" s="72" t="n">
        <x:v>-5</x:v>
      </x:c>
      <x:c r="F20" s="72" t="str">
        <x:v>Work</x:v>
      </x:c>
      <x:c r="G20" s="69" t="n">
        <x:f>IF(OR(NOT(ISNUMBER(D20)),NOT(ISNUMBER(E20)),E20&lt;D20,AND(F20="Gate",D20&lt;&gt;E20)),"Check weeks",IF(F20="Gate",0,E20-D20+1))</x:f>
        <x:v>5</x:v>
      </x:c>
      <x:c r="H20" s="74" t="str">
        <x:f>IF(OR(NOT(ISNUMBER('Relocation Gantt'!$C$6)),NOT(ISNUMBER(D20))),"",'Relocation Gantt'!$C$6+7*D20)</x:f>
      </x:c>
      <x:c r="I20" s="74" t="str">
        <x:f>IF(OR(NOT(ISNUMBER('Relocation Gantt'!$C$6)),NOT(ISNUMBER(E20))),"",'Relocation Gantt'!$C$6+7*E20+IF(F20="Gate",0,6))</x:f>
      </x:c>
      <x:c r="J20" s="72" t="str">
        <x:v>8,10,11</x:v>
      </x:c>
      <x:c r="K20" s="72" t="str">
        <x:v>Required anchorage, inspection and operating access</x:v>
      </x:c>
      <x:c r="L20" s="72" t="str">
        <x:v>41-50</x:v>
      </x:c>
      <x:c r="M20" s="72" t="str">
        <x:v>6-10,19-20,38</x:v>
      </x:c>
      <x:c r="N20" s="72" t="str">
        <x:v>Planned</x:v>
      </x:c>
      <x:c r="O20" s="72" t="str">
        <x:v>Illustrative; replace with project-specific dates.</x:v>
      </x:c>
    </x:row>
    <x:row r="21" ht="76" customHeight="1">
      <x:c r="A21" s="71" t="n">
        <x:v>14</x:v>
      </x:c>
      <x:c r="B21" s="73" t="str">
        <x:v>IT, network, WMS and security</x:v>
      </x:c>
      <x:c r="C21" s="73" t="str">
        <x:v>IT + operations</x:v>
      </x:c>
      <x:c r="D21" s="73" t="n">
        <x:v>-12</x:v>
      </x:c>
      <x:c r="E21" s="73" t="n">
        <x:v>-4</x:v>
      </x:c>
      <x:c r="F21" s="73" t="str">
        <x:v>Work</x:v>
      </x:c>
      <x:c r="G21" s="71" t="n">
        <x:f>IF(OR(NOT(ISNUMBER(D21)),NOT(ISNUMBER(E21)),E21&lt;D21,AND(F21="Gate",D21&lt;&gt;E21)),"Check weeks",IF(F21="Gate",0,E21-D21+1))</x:f>
        <x:v>9</x:v>
      </x:c>
      <x:c r="H21" s="75" t="str">
        <x:f>IF(OR(NOT(ISNUMBER('Relocation Gantt'!$C$6)),NOT(ISNUMBER(D21))),"",'Relocation Gantt'!$C$6+7*D21)</x:f>
      </x:c>
      <x:c r="I21" s="75" t="str">
        <x:f>IF(OR(NOT(ISNUMBER('Relocation Gantt'!$C$6)),NOT(ISNUMBER(E21))),"",'Relocation Gantt'!$C$6+7*E21+IF(F21="Gate",0,6))</x:f>
      </x:c>
      <x:c r="J21" s="73" t="str">
        <x:v>6,7</x:v>
      </x:c>
      <x:c r="K21" s="73" t="str">
        <x:v>Integration and recovery tests pass</x:v>
      </x:c>
      <x:c r="L21" s="73" t="str">
        <x:v>61-70</x:v>
      </x:c>
      <x:c r="M21" s="73" t="str">
        <x:v>21-25,47</x:v>
      </x:c>
      <x:c r="N21" s="73" t="str">
        <x:v>Planned</x:v>
      </x:c>
      <x:c r="O21" s="73" t="str">
        <x:v>Illustrative; replace with project-specific dates.</x:v>
      </x:c>
    </x:row>
    <x:row r="22" ht="76" customHeight="1">
      <x:c r="A22" s="69" t="n">
        <x:v>15</x:v>
      </x:c>
      <x:c r="B22" s="72" t="str">
        <x:v>Quality spaces and documentation</x:v>
      </x:c>
      <x:c r="C22" s="72" t="str">
        <x:v>Quality + engineering</x:v>
      </x:c>
      <x:c r="D22" s="72" t="n">
        <x:v>-10</x:v>
      </x:c>
      <x:c r="E22" s="72" t="n">
        <x:v>-4</x:v>
      </x:c>
      <x:c r="F22" s="72" t="str">
        <x:v>Work</x:v>
      </x:c>
      <x:c r="G22" s="69" t="n">
        <x:f>IF(OR(NOT(ISNUMBER(D22)),NOT(ISNUMBER(E22)),E22&lt;D22,AND(F22="Gate",D22&lt;&gt;E22)),"Check weeks",IF(F22="Gate",0,E22-D22+1))</x:f>
        <x:v>7</x:v>
      </x:c>
      <x:c r="H22" s="74" t="str">
        <x:f>IF(OR(NOT(ISNUMBER('Relocation Gantt'!$C$6)),NOT(ISNUMBER(D22))),"",'Relocation Gantt'!$C$6+7*D22)</x:f>
      </x:c>
      <x:c r="I22" s="74" t="str">
        <x:f>IF(OR(NOT(ISNUMBER('Relocation Gantt'!$C$6)),NOT(ISNUMBER(E22))),"",'Relocation Gantt'!$C$6+7*E22+IF(F22="Gate",0,6))</x:f>
      </x:c>
      <x:c r="J22" s="72" t="str">
        <x:v>6,7</x:v>
      </x:c>
      <x:c r="K22" s="72" t="str">
        <x:v>Applicable storage, hygiene and quality controls ready</x:v>
      </x:c>
      <x:c r="L22" s="72" t="str">
        <x:v>51-60</x:v>
      </x:c>
      <x:c r="M22" s="72" t="str">
        <x:v>18,20,42-45</x:v>
      </x:c>
      <x:c r="N22" s="72" t="str">
        <x:v>Planned</x:v>
      </x:c>
      <x:c r="O22" s="72" t="str">
        <x:v>Illustrative; replace with project-specific dates.</x:v>
      </x:c>
    </x:row>
    <x:row r="23" ht="76" customHeight="1">
      <x:c r="A23" s="71" t="n">
        <x:v>16</x:v>
      </x:c>
      <x:c r="B23" s="73" t="str">
        <x:v>Retention, hiring and training</x:v>
      </x:c>
      <x:c r="C23" s="73" t="str">
        <x:v>HR + operations</x:v>
      </x:c>
      <x:c r="D23" s="73" t="n">
        <x:v>-18</x:v>
      </x:c>
      <x:c r="E23" s="73" t="n">
        <x:v>-2</x:v>
      </x:c>
      <x:c r="F23" s="73" t="str">
        <x:v>Work</x:v>
      </x:c>
      <x:c r="G23" s="71" t="n">
        <x:f>IF(OR(NOT(ISNUMBER(D23)),NOT(ISNUMBER(E23)),E23&lt;D23,AND(F23="Gate",D23&lt;&gt;E23)),"Check weeks",IF(F23="Gate",0,E23-D23+1))</x:f>
        <x:v>17</x:v>
      </x:c>
      <x:c r="H23" s="75" t="str">
        <x:f>IF(OR(NOT(ISNUMBER('Relocation Gantt'!$C$6)),NOT(ISNUMBER(D23))),"",'Relocation Gantt'!$C$6+7*D23)</x:f>
      </x:c>
      <x:c r="I23" s="75" t="str">
        <x:f>IF(OR(NOT(ISNUMBER('Relocation Gantt'!$C$6)),NOT(ISNUMBER(E23))),"",'Relocation Gantt'!$C$6+7*E23+IF(F23="Gate",0,6))</x:f>
      </x:c>
      <x:c r="J23" s="73" t="str">
        <x:v>1,5</x:v>
      </x:c>
      <x:c r="K23" s="73" t="str">
        <x:v>Required trained staffing available for each wave</x:v>
      </x:c>
      <x:c r="L23" s="73" t="str">
        <x:v>91-100</x:v>
      </x:c>
      <x:c r="M23" s="73" t="str">
        <x:v>26-30</x:v>
      </x:c>
      <x:c r="N23" s="73" t="str">
        <x:v>Planned</x:v>
      </x:c>
      <x:c r="O23" s="73" t="str">
        <x:v>Illustrative; replace with project-specific dates.</x:v>
      </x:c>
    </x:row>
    <x:row r="24" ht="76" customHeight="1">
      <x:c r="A24" s="69" t="n">
        <x:v>17</x:v>
      </x:c>
      <x:c r="B24" s="72" t="str">
        <x:v>Vendor handoffs, lift plans and insurance</x:v>
      </x:c>
      <x:c r="C24" s="72" t="str">
        <x:v>Move PM + vendors</x:v>
      </x:c>
      <x:c r="D24" s="72" t="n">
        <x:v>-10</x:v>
      </x:c>
      <x:c r="E24" s="72" t="n">
        <x:v>-5</x:v>
      </x:c>
      <x:c r="F24" s="72" t="str">
        <x:v>Work</x:v>
      </x:c>
      <x:c r="G24" s="69" t="n">
        <x:f>IF(OR(NOT(ISNUMBER(D24)),NOT(ISNUMBER(E24)),E24&lt;D24,AND(F24="Gate",D24&lt;&gt;E24)),"Check weeks",IF(F24="Gate",0,E24-D24+1))</x:f>
        <x:v>6</x:v>
      </x:c>
      <x:c r="H24" s="74" t="str">
        <x:f>IF(OR(NOT(ISNUMBER('Relocation Gantt'!$C$6)),NOT(ISNUMBER(D24))),"",'Relocation Gantt'!$C$6+7*D24)</x:f>
      </x:c>
      <x:c r="I24" s="74" t="str">
        <x:f>IF(OR(NOT(ISNUMBER('Relocation Gantt'!$C$6)),NOT(ISNUMBER(E24))),"",'Relocation Gantt'!$C$6+7*E24+IF(F24="Gate",0,6))</x:f>
      </x:c>
      <x:c r="J24" s="72" t="str">
        <x:v>7</x:v>
      </x:c>
      <x:c r="K24" s="72" t="str">
        <x:v>One accountable owner for every interface</x:v>
      </x:c>
      <x:c r="L24" s="72" t="str">
        <x:v>71-80</x:v>
      </x:c>
      <x:c r="M24" s="72" t="str">
        <x:v>31-35,38-40</x:v>
      </x:c>
      <x:c r="N24" s="72" t="str">
        <x:v>Planned</x:v>
      </x:c>
      <x:c r="O24" s="72" t="str">
        <x:v>Illustrative; replace with project-specific dates.</x:v>
      </x:c>
    </x:row>
    <x:row r="25" ht="76" customHeight="1">
      <x:c r="A25" s="71" t="n">
        <x:v>18</x:v>
      </x:c>
      <x:c r="B25" s="73" t="str">
        <x:v>Inventory, master data and cutover rehearsal</x:v>
      </x:c>
      <x:c r="C25" s="73" t="str">
        <x:v>Inventory + IT</x:v>
      </x:c>
      <x:c r="D25" s="73" t="n">
        <x:v>-8</x:v>
      </x:c>
      <x:c r="E25" s="73" t="n">
        <x:v>-4</x:v>
      </x:c>
      <x:c r="F25" s="73" t="str">
        <x:v>Work</x:v>
      </x:c>
      <x:c r="G25" s="71" t="n">
        <x:f>IF(OR(NOT(ISNUMBER(D25)),NOT(ISNUMBER(E25)),E25&lt;D25,AND(F25="Gate",D25&lt;&gt;E25)),"Check weeks",IF(F25="Gate",0,E25-D25+1))</x:f>
        <x:v>5</x:v>
      </x:c>
      <x:c r="H25" s="75" t="str">
        <x:f>IF(OR(NOT(ISNUMBER('Relocation Gantt'!$C$6)),NOT(ISNUMBER(D25))),"",'Relocation Gantt'!$C$6+7*D25)</x:f>
      </x:c>
      <x:c r="I25" s="75" t="str">
        <x:f>IF(OR(NOT(ISNUMBER('Relocation Gantt'!$C$6)),NOT(ISNUMBER(E25))),"",'Relocation Gantt'!$C$6+7*E25+IF(F25="Gate",0,6))</x:f>
      </x:c>
      <x:c r="J25" s="73" t="str">
        <x:v>13,14</x:v>
      </x:c>
      <x:c r="K25" s="73" t="str">
        <x:v>Reconciliation, transactions and rollback tested</x:v>
      </x:c>
      <x:c r="L25" s="73" t="str">
        <x:v>63,64,76</x:v>
      </x:c>
      <x:c r="M25" s="73" t="str">
        <x:v>21-25,36-40</x:v>
      </x:c>
      <x:c r="N25" s="73" t="str">
        <x:v>Planned</x:v>
      </x:c>
      <x:c r="O25" s="73" t="str">
        <x:v>Illustrative; replace with project-specific dates.</x:v>
      </x:c>
    </x:row>
    <x:row r="26" ht="76" customHeight="1">
      <x:c r="A26" s="69" t="n">
        <x:v>19</x:v>
      </x:c>
      <x:c r="B26" s="72" t="str">
        <x:v>Integrated readiness testing</x:v>
      </x:c>
      <x:c r="C26" s="72" t="str">
        <x:v>Operations + engineering + quality</x:v>
      </x:c>
      <x:c r="D26" s="72" t="n">
        <x:v>-5</x:v>
      </x:c>
      <x:c r="E26" s="72" t="n">
        <x:v>-4</x:v>
      </x:c>
      <x:c r="F26" s="72" t="str">
        <x:v>Work</x:v>
      </x:c>
      <x:c r="G26" s="69" t="n">
        <x:f>IF(OR(NOT(ISNUMBER(D26)),NOT(ISNUMBER(E26)),E26&lt;D26,AND(F26="Gate",D26&lt;&gt;E26)),"Check weeks",IF(F26="Gate",0,E26-D26+1))</x:f>
        <x:v>2</x:v>
      </x:c>
      <x:c r="H26" s="74" t="str">
        <x:f>IF(OR(NOT(ISNUMBER('Relocation Gantt'!$C$6)),NOT(ISNUMBER(D26))),"",'Relocation Gantt'!$C$6+7*D26)</x:f>
      </x:c>
      <x:c r="I26" s="74" t="str">
        <x:f>IF(OR(NOT(ISNUMBER('Relocation Gantt'!$C$6)),NOT(ISNUMBER(E26))),"",'Relocation Gantt'!$C$6+7*E26+IF(F26="Gate",0,6))</x:f>
      </x:c>
      <x:c r="J26" s="72" t="str">
        <x:v>11-18</x:v>
      </x:c>
      <x:c r="K26" s="72" t="str">
        <x:v>Wave A release dossier complete</x:v>
      </x:c>
      <x:c r="L26" s="72" t="str">
        <x:v>58,60,79</x:v>
      </x:c>
      <x:c r="M26" s="72" t="str">
        <x:v>6-30,38,41-47</x:v>
      </x:c>
      <x:c r="N26" s="72" t="str">
        <x:v>Planned</x:v>
      </x:c>
      <x:c r="O26" s="72" t="str">
        <x:v>Illustrative; replace with project-specific dates.</x:v>
      </x:c>
    </x:row>
    <x:row r="27" ht="76" customHeight="1">
      <x:c r="A27" s="71" t="n">
        <x:v>20</x:v>
      </x:c>
      <x:c r="B27" s="73" t="str">
        <x:v>G3 - Destination ready for Wave A</x:v>
      </x:c>
      <x:c r="C27" s="73" t="str">
        <x:v>Operations release owner</x:v>
      </x:c>
      <x:c r="D27" s="73" t="n">
        <x:v>-4</x:v>
      </x:c>
      <x:c r="E27" s="73" t="n">
        <x:v>-4</x:v>
      </x:c>
      <x:c r="F27" s="73" t="str">
        <x:v>Gate</x:v>
      </x:c>
      <x:c r="G27" s="71" t="n">
        <x:f>IF(OR(NOT(ISNUMBER(D27)),NOT(ISNUMBER(E27)),E27&lt;D27,AND(F27="Gate",D27&lt;&gt;E27)),"Check weeks",IF(F27="Gate",0,E27-D27+1))</x:f>
        <x:v>0</x:v>
      </x:c>
      <x:c r="H27" s="75" t="str">
        <x:f>IF(OR(NOT(ISNUMBER('Relocation Gantt'!$C$6)),NOT(ISNUMBER(D27))),"",'Relocation Gantt'!$C$6+7*D27)</x:f>
      </x:c>
      <x:c r="I27" s="75" t="str">
        <x:f>IF(OR(NOT(ISNUMBER('Relocation Gantt'!$C$6)),NOT(ISNUMBER(E27))),"",'Relocation Gantt'!$C$6+7*E27+IF(F27="Gate",0,6))</x:f>
      </x:c>
      <x:c r="J27" s="73" t="str">
        <x:v>19</x:v>
      </x:c>
      <x:c r="K27" s="73" t="str">
        <x:v>Signed capacity, safety, system and quality acceptance</x:v>
      </x:c>
      <x:c r="L27" s="73" t="str">
        <x:v>11-80</x:v>
      </x:c>
      <x:c r="M27" s="73" t="str">
        <x:v>6-30,38,41-45</x:v>
      </x:c>
      <x:c r="N27" s="73" t="str">
        <x:v>Planned</x:v>
      </x:c>
      <x:c r="O27" s="73" t="str">
        <x:v>Illustrative; replace with project-specific dates.</x:v>
      </x:c>
    </x:row>
    <x:row r="28" ht="76" customHeight="1">
      <x:c r="A28" s="69" t="n">
        <x:v>21</x:v>
      </x:c>
      <x:c r="B28" s="72" t="str">
        <x:v>Buffer stock, temporary capacity and customers</x:v>
      </x:c>
      <x:c r="C28" s="72" t="str">
        <x:v>Planning + customer service</x:v>
      </x:c>
      <x:c r="D28" s="72" t="n">
        <x:v>-7</x:v>
      </x:c>
      <x:c r="E28" s="72" t="n">
        <x:v>-1</x:v>
      </x:c>
      <x:c r="F28" s="72" t="str">
        <x:v>Work</x:v>
      </x:c>
      <x:c r="G28" s="69" t="n">
        <x:f>IF(OR(NOT(ISNUMBER(D28)),NOT(ISNUMBER(E28)),E28&lt;D28,AND(F28="Gate",D28&lt;&gt;E28)),"Check weeks",IF(F28="Gate",0,E28-D28+1))</x:f>
        <x:v>7</x:v>
      </x:c>
      <x:c r="H28" s="74" t="str">
        <x:f>IF(OR(NOT(ISNUMBER('Relocation Gantt'!$C$6)),NOT(ISNUMBER(D28))),"",'Relocation Gantt'!$C$6+7*D28)</x:f>
      </x:c>
      <x:c r="I28" s="74" t="str">
        <x:f>IF(OR(NOT(ISNUMBER('Relocation Gantt'!$C$6)),NOT(ISNUMBER(E28))),"",'Relocation Gantt'!$C$6+7*E28+IF(F28="Gate",0,6))</x:f>
      </x:c>
      <x:c r="J28" s="72" t="str">
        <x:v>3,16</x:v>
      </x:c>
      <x:c r="K28" s="72" t="str">
        <x:v>Customer commitments and recoverable backlog plan</x:v>
      </x:c>
      <x:c r="L28" s="72" t="str">
        <x:v>101-110,124</x:v>
      </x:c>
      <x:c r="M28" s="72" t="str">
        <x:v>3,15,26-27,30,36-37,40,44</x:v>
      </x:c>
      <x:c r="N28" s="72" t="str">
        <x:v>Planned</x:v>
      </x:c>
      <x:c r="O28" s="72" t="str">
        <x:v>Illustrative; replace with project-specific dates.</x:v>
      </x:c>
    </x:row>
    <x:row r="29" ht="76" customHeight="1">
      <x:c r="A29" s="71" t="n">
        <x:v>22</x:v>
      </x:c>
      <x:c r="B29" s="73" t="str">
        <x:v>Wave A - stock and noncritical equipment</x:v>
      </x:c>
      <x:c r="C29" s="73" t="str">
        <x:v>Move PM + operations</x:v>
      </x:c>
      <x:c r="D29" s="73" t="n">
        <x:v>-3</x:v>
      </x:c>
      <x:c r="E29" s="73" t="n">
        <x:v>-1</x:v>
      </x:c>
      <x:c r="F29" s="73" t="str">
        <x:v>Work</x:v>
      </x:c>
      <x:c r="G29" s="71" t="n">
        <x:f>IF(OR(NOT(ISNUMBER(D29)),NOT(ISNUMBER(E29)),E29&lt;D29,AND(F29="Gate",D29&lt;&gt;E29)),"Check weeks",IF(F29="Gate",0,E29-D29+1))</x:f>
        <x:v>3</x:v>
      </x:c>
      <x:c r="H29" s="75" t="str">
        <x:f>IF(OR(NOT(ISNUMBER('Relocation Gantt'!$C$6)),NOT(ISNUMBER(D29))),"",'Relocation Gantt'!$C$6+7*D29)</x:f>
      </x:c>
      <x:c r="I29" s="75" t="str">
        <x:f>IF(OR(NOT(ISNUMBER('Relocation Gantt'!$C$6)),NOT(ISNUMBER(E29))),"",'Relocation Gantt'!$C$6+7*E29+IF(F29="Gate",0,6))</x:f>
      </x:c>
      <x:c r="J29" s="73" t="str">
        <x:v>20,21</x:v>
      </x:c>
      <x:c r="K29" s="73" t="str">
        <x:v>Only released destination zones receive assets</x:v>
      </x:c>
      <x:c r="L29" s="73" t="str">
        <x:v>71-80</x:v>
      </x:c>
      <x:c r="M29" s="73" t="str">
        <x:v>23,36-40</x:v>
      </x:c>
      <x:c r="N29" s="73" t="str">
        <x:v>Planned</x:v>
      </x:c>
      <x:c r="O29" s="73" t="str">
        <x:v>Illustrative; replace with project-specific dates.</x:v>
      </x:c>
    </x:row>
    <x:row r="30" ht="76" customHeight="1">
      <x:c r="A30" s="69" t="n">
        <x:v>23</x:v>
      </x:c>
      <x:c r="B30" s="72" t="str">
        <x:v>Rig, reconnect and test each equipment wave</x:v>
      </x:c>
      <x:c r="C30" s="72" t="str">
        <x:v>Rigging + trades + OEMs</x:v>
      </x:c>
      <x:c r="D30" s="72" t="n">
        <x:v>-3</x:v>
      </x:c>
      <x:c r="E30" s="72" t="n">
        <x:v>2</x:v>
      </x:c>
      <x:c r="F30" s="72" t="str">
        <x:v>Work</x:v>
      </x:c>
      <x:c r="G30" s="69" t="n">
        <x:f>IF(OR(NOT(ISNUMBER(D30)),NOT(ISNUMBER(E30)),E30&lt;D30,AND(F30="Gate",D30&lt;&gt;E30)),"Check weeks",IF(F30="Gate",0,E30-D30+1))</x:f>
        <x:v>6</x:v>
      </x:c>
      <x:c r="H30" s="74" t="str">
        <x:f>IF(OR(NOT(ISNUMBER('Relocation Gantt'!$C$6)),NOT(ISNUMBER(D30))),"",'Relocation Gantt'!$C$6+7*D30)</x:f>
      </x:c>
      <x:c r="I30" s="74" t="str">
        <x:f>IF(OR(NOT(ISNUMBER('Relocation Gantt'!$C$6)),NOT(ISNUMBER(E30))),"",'Relocation Gantt'!$C$6+7*E30+IF(F30="Gate",0,6))</x:f>
      </x:c>
      <x:c r="J30" s="72" t="str">
        <x:v>17,20,22</x:v>
      </x:c>
      <x:c r="K30" s="72" t="str">
        <x:v>Per-wave hookups and performance tests accepted</x:v>
      </x:c>
      <x:c r="L30" s="72" t="str">
        <x:v>73-79</x:v>
      </x:c>
      <x:c r="M30" s="72" t="str">
        <x:v>16-20,28,31-34,38-41</x:v>
      </x:c>
      <x:c r="N30" s="72" t="str">
        <x:v>Planned</x:v>
      </x:c>
      <x:c r="O30" s="72" t="str">
        <x:v>Illustrative; replace with project-specific dates.</x:v>
      </x:c>
    </x:row>
    <x:row r="31" ht="76" customHeight="1">
      <x:c r="A31" s="71" t="n">
        <x:v>24</x:v>
      </x:c>
      <x:c r="B31" s="73" t="str">
        <x:v>Qualification and quality release by wave</x:v>
      </x:c>
      <x:c r="C31" s="73" t="str">
        <x:v>Quality + operations</x:v>
      </x:c>
      <x:c r="D31" s="73" t="n">
        <x:v>-2</x:v>
      </x:c>
      <x:c r="E31" s="73" t="n">
        <x:v>2</x:v>
      </x:c>
      <x:c r="F31" s="73" t="str">
        <x:v>Work</x:v>
      </x:c>
      <x:c r="G31" s="71" t="n">
        <x:f>IF(OR(NOT(ISNUMBER(D31)),NOT(ISNUMBER(E31)),E31&lt;D31,AND(F31="Gate",D31&lt;&gt;E31)),"Check weeks",IF(F31="Gate",0,E31-D31+1))</x:f>
        <x:v>5</x:v>
      </x:c>
      <x:c r="H31" s="75" t="str">
        <x:f>IF(OR(NOT(ISNUMBER('Relocation Gantt'!$C$6)),NOT(ISNUMBER(D31))),"",'Relocation Gantt'!$C$6+7*D31)</x:f>
      </x:c>
      <x:c r="I31" s="75" t="str">
        <x:f>IF(OR(NOT(ISNUMBER('Relocation Gantt'!$C$6)),NOT(ISNUMBER(E31))),"",'Relocation Gantt'!$C$6+7*E31+IF(F31="Gate",0,6))</x:f>
      </x:c>
      <x:c r="J31" s="73" t="str">
        <x:v>15,23</x:v>
      </x:c>
      <x:c r="K31" s="73" t="str">
        <x:v>Affected process/product release approved before output</x:v>
      </x:c>
      <x:c r="L31" s="73" t="str">
        <x:v>58,60</x:v>
      </x:c>
      <x:c r="M31" s="73" t="str">
        <x:v>41-45</x:v>
      </x:c>
      <x:c r="N31" s="73" t="str">
        <x:v>Planned</x:v>
      </x:c>
      <x:c r="O31" s="73" t="str">
        <x:v>Illustrative; replace with project-specific dates.</x:v>
      </x:c>
    </x:row>
    <x:row r="32" ht="76" customHeight="1">
      <x:c r="A32" s="69" t="n">
        <x:v>25</x:v>
      </x:c>
      <x:c r="B32" s="72" t="str">
        <x:v>G4 - First operating release (Week 0)</x:v>
      </x:c>
      <x:c r="C32" s="72" t="str">
        <x:v>Operations + quality</x:v>
      </x:c>
      <x:c r="D32" s="72" t="n">
        <x:v>0</x:v>
      </x:c>
      <x:c r="E32" s="72" t="n">
        <x:v>0</x:v>
      </x:c>
      <x:c r="F32" s="72" t="str">
        <x:v>Gate</x:v>
      </x:c>
      <x:c r="G32" s="69" t="n">
        <x:f>IF(OR(NOT(ISNUMBER(D32)),NOT(ISNUMBER(E32)),E32&lt;D32,AND(F32="Gate",D32&lt;&gt;E32)),"Check weeks",IF(F32="Gate",0,E32-D32+1))</x:f>
        <x:v>0</x:v>
      </x:c>
      <x:c r="H32" s="74" t="str">
        <x:f>IF(OR(NOT(ISNUMBER('Relocation Gantt'!$C$6)),NOT(ISNUMBER(D32))),"",'Relocation Gantt'!$C$6+7*D32)</x:f>
      </x:c>
      <x:c r="I32" s="74" t="str">
        <x:f>IF(OR(NOT(ISNUMBER('Relocation Gantt'!$C$6)),NOT(ISNUMBER(E32))),"",'Relocation Gantt'!$C$6+7*E32+IF(F32="Gate",0,6))</x:f>
      </x:c>
      <x:c r="J32" s="72" t="str">
        <x:v>22,23,24</x:v>
      </x:c>
      <x:c r="K32" s="72" t="str">
        <x:v>First applicable wave approved for operating use</x:v>
      </x:c>
      <x:c r="L32" s="72" t="str">
        <x:v>58,60,79</x:v>
      </x:c>
      <x:c r="M32" s="72" t="str">
        <x:v>20-25,38,41-46</x:v>
      </x:c>
      <x:c r="N32" s="72" t="str">
        <x:v>Planned</x:v>
      </x:c>
      <x:c r="O32" s="72" t="str">
        <x:v>Illustrative; replace with project-specific dates.</x:v>
      </x:c>
    </x:row>
    <x:row r="33" ht="76" customHeight="1">
      <x:c r="A33" s="71" t="n">
        <x:v>26</x:v>
      </x:c>
      <x:c r="B33" s="73" t="str">
        <x:v>Wave B - remaining stock and equipment</x:v>
      </x:c>
      <x:c r="C33" s="73" t="str">
        <x:v>Move PM + operations</x:v>
      </x:c>
      <x:c r="D33" s="73" t="n">
        <x:v>0</x:v>
      </x:c>
      <x:c r="E33" s="73" t="n">
        <x:v>2</x:v>
      </x:c>
      <x:c r="F33" s="73" t="str">
        <x:v>Work</x:v>
      </x:c>
      <x:c r="G33" s="71" t="n">
        <x:f>IF(OR(NOT(ISNUMBER(D33)),NOT(ISNUMBER(E33)),E33&lt;D33,AND(F33="Gate",D33&lt;&gt;E33)),"Check weeks",IF(F33="Gate",0,E33-D33+1))</x:f>
        <x:v>3</x:v>
      </x:c>
      <x:c r="H33" s="75" t="str">
        <x:f>IF(OR(NOT(ISNUMBER('Relocation Gantt'!$C$6)),NOT(ISNUMBER(D33))),"",'Relocation Gantt'!$C$6+7*D33)</x:f>
      </x:c>
      <x:c r="I33" s="75" t="str">
        <x:f>IF(OR(NOT(ISNUMBER('Relocation Gantt'!$C$6)),NOT(ISNUMBER(E33))),"",'Relocation Gantt'!$C$6+7*E33+IF(F33="Gate",0,6))</x:f>
      </x:c>
      <x:c r="J33" s="73" t="str">
        <x:v>25</x:v>
      </x:c>
      <x:c r="K33" s="73" t="str">
        <x:v>Each additional wave follows its own readiness release</x:v>
      </x:c>
      <x:c r="L33" s="73" t="str">
        <x:v>71-80</x:v>
      </x:c>
      <x:c r="M33" s="73" t="str">
        <x:v>23,36-45</x:v>
      </x:c>
      <x:c r="N33" s="73" t="str">
        <x:v>Planned</x:v>
      </x:c>
      <x:c r="O33" s="73" t="str">
        <x:v>Illustrative; replace with project-specific dates.</x:v>
      </x:c>
    </x:row>
    <x:row r="34" ht="76" customHeight="1">
      <x:c r="A34" s="69" t="n">
        <x:v>27</x:v>
      </x:c>
      <x:c r="B34" s="72" t="str">
        <x:v>Ramp and service performance</x:v>
      </x:c>
      <x:c r="C34" s="72" t="str">
        <x:v>GM + operations</x:v>
      </x:c>
      <x:c r="D34" s="72" t="n">
        <x:v>0</x:v>
      </x:c>
      <x:c r="E34" s="72" t="n">
        <x:v>4</x:v>
      </x:c>
      <x:c r="F34" s="72" t="str">
        <x:v>Work</x:v>
      </x:c>
      <x:c r="G34" s="69" t="n">
        <x:f>IF(OR(NOT(ISNUMBER(D34)),NOT(ISNUMBER(E34)),E34&lt;D34,AND(F34="Gate",D34&lt;&gt;E34)),"Check weeks",IF(F34="Gate",0,E34-D34+1))</x:f>
        <x:v>5</x:v>
      </x:c>
      <x:c r="H34" s="74" t="str">
        <x:f>IF(OR(NOT(ISNUMBER('Relocation Gantt'!$C$6)),NOT(ISNUMBER(D34))),"",'Relocation Gantt'!$C$6+7*D34)</x:f>
      </x:c>
      <x:c r="I34" s="74" t="str">
        <x:f>IF(OR(NOT(ISNUMBER('Relocation Gantt'!$C$6)),NOT(ISNUMBER(E34))),"",'Relocation Gantt'!$C$6+7*E34+IF(F34="Gate",0,6))</x:f>
      </x:c>
      <x:c r="J34" s="72" t="str">
        <x:v>25,26</x:v>
      </x:c>
      <x:c r="K34" s="72" t="str">
        <x:v>Track peak throughput, errors, yield and service</x:v>
      </x:c>
      <x:c r="L34" s="72" t="str">
        <x:v>101-110</x:v>
      </x:c>
      <x:c r="M34" s="72" t="str">
        <x:v>1,3,11,22-24,26-30,41,46-47,49</x:v>
      </x:c>
      <x:c r="N34" s="72" t="str">
        <x:v>Planned</x:v>
      </x:c>
      <x:c r="O34" s="72" t="str">
        <x:v>Illustrative; replace with project-specific dates.</x:v>
      </x:c>
    </x:row>
    <x:row r="35" ht="76" customHeight="1">
      <x:c r="A35" s="71" t="n">
        <x:v>28</x:v>
      </x:c>
      <x:c r="B35" s="73" t="str">
        <x:v>G5 - Stable peak performance accepted</x:v>
      </x:c>
      <x:c r="C35" s="73" t="str">
        <x:v>GM + sponsor</x:v>
      </x:c>
      <x:c r="D35" s="73" t="n">
        <x:v>4</x:v>
      </x:c>
      <x:c r="E35" s="73" t="n">
        <x:v>4</x:v>
      </x:c>
      <x:c r="F35" s="73" t="str">
        <x:v>Gate</x:v>
      </x:c>
      <x:c r="G35" s="71" t="n">
        <x:f>IF(OR(NOT(ISNUMBER(D35)),NOT(ISNUMBER(E35)),E35&lt;D35,AND(F35="Gate",D35&lt;&gt;E35)),"Check weeks",IF(F35="Gate",0,E35-D35+1))</x:f>
        <x:v>0</x:v>
      </x:c>
      <x:c r="H35" s="75" t="str">
        <x:f>IF(OR(NOT(ISNUMBER('Relocation Gantt'!$C$6)),NOT(ISNUMBER(D35))),"",'Relocation Gantt'!$C$6+7*D35)</x:f>
      </x:c>
      <x:c r="I35" s="75" t="str">
        <x:f>IF(OR(NOT(ISNUMBER('Relocation Gantt'!$C$6)),NOT(ISNUMBER(E35))),"",'Relocation Gantt'!$C$6+7*E35+IF(F35="Gate",0,6))</x:f>
      </x:c>
      <x:c r="J35" s="73" t="str">
        <x:v>27</x:v>
      </x:c>
      <x:c r="K35" s="73" t="str">
        <x:v>Sustained agreed peak performance; exceptions resolved</x:v>
      </x:c>
      <x:c r="L35" s="73" t="str">
        <x:v>101-110</x:v>
      </x:c>
      <x:c r="M35" s="73" t="str">
        <x:v>1,3,41,46-47</x:v>
      </x:c>
      <x:c r="N35" s="73" t="str">
        <x:v>Planned</x:v>
      </x:c>
      <x:c r="O35" s="73" t="str">
        <x:v>Illustrative; replace with project-specific dates.</x:v>
      </x:c>
    </x:row>
    <x:row r="36" ht="76" customHeight="1">
      <x:c r="A36" s="69" t="n">
        <x:v>29</x:v>
      </x:c>
      <x:c r="B36" s="72" t="str">
        <x:v>Restore only vacated origin zones</x:v>
      </x:c>
      <x:c r="C36" s="72" t="str">
        <x:v>Facilities + origin landlord</x:v>
      </x:c>
      <x:c r="D36" s="72" t="n">
        <x:v>-1</x:v>
      </x:c>
      <x:c r="E36" s="72" t="n">
        <x:v>6</x:v>
      </x:c>
      <x:c r="F36" s="72" t="str">
        <x:v>Work</x:v>
      </x:c>
      <x:c r="G36" s="69" t="n">
        <x:f>IF(OR(NOT(ISNUMBER(D36)),NOT(ISNUMBER(E36)),E36&lt;D36,AND(F36="Gate",D36&lt;&gt;E36)),"Check weeks",IF(F36="Gate",0,E36-D36+1))</x:f>
        <x:v>8</x:v>
      </x:c>
      <x:c r="H36" s="74" t="str">
        <x:f>IF(OR(NOT(ISNUMBER('Relocation Gantt'!$C$6)),NOT(ISNUMBER(D36))),"",'Relocation Gantt'!$C$6+7*D36)</x:f>
      </x:c>
      <x:c r="I36" s="74" t="str">
        <x:f>IF(OR(NOT(ISNUMBER('Relocation Gantt'!$C$6)),NOT(ISNUMBER(E36))),"",'Relocation Gantt'!$C$6+7*E36+IF(F36="Gate",0,6))</x:f>
      </x:c>
      <x:c r="J36" s="72" t="str">
        <x:v>22,26</x:v>
      </x:c>
      <x:c r="K36" s="72" t="str">
        <x:v>Released zones restored to written exit scope</x:v>
      </x:c>
      <x:c r="L36" s="72" t="str">
        <x:v>83-90</x:v>
      </x:c>
      <x:c r="M36" s="72" t="str">
        <x:v>34,48</x:v>
      </x:c>
      <x:c r="N36" s="72" t="str">
        <x:v>Planned</x:v>
      </x:c>
      <x:c r="O36" s="72" t="str">
        <x:v>Illustrative; replace with project-specific dates.</x:v>
      </x:c>
    </x:row>
    <x:row r="37" ht="76" customHeight="1">
      <x:c r="A37" s="71" t="n">
        <x:v>30</x:v>
      </x:c>
      <x:c r="B37" s="73" t="str">
        <x:v>G6 - Origin surrender accepted</x:v>
      </x:c>
      <x:c r="C37" s="73" t="str">
        <x:v>Facilities + counsel + landlord</x:v>
      </x:c>
      <x:c r="D37" s="73" t="n">
        <x:v>7</x:v>
      </x:c>
      <x:c r="E37" s="73" t="n">
        <x:v>7</x:v>
      </x:c>
      <x:c r="F37" s="73" t="str">
        <x:v>Gate</x:v>
      </x:c>
      <x:c r="G37" s="71" t="n">
        <x:f>IF(OR(NOT(ISNUMBER(D37)),NOT(ISNUMBER(E37)),E37&lt;D37,AND(F37="Gate",D37&lt;&gt;E37)),"Check weeks",IF(F37="Gate",0,E37-D37+1))</x:f>
        <x:v>0</x:v>
      </x:c>
      <x:c r="H37" s="75" t="str">
        <x:f>IF(OR(NOT(ISNUMBER('Relocation Gantt'!$C$6)),NOT(ISNUMBER(D37))),"",'Relocation Gantt'!$C$6+7*D37)</x:f>
      </x:c>
      <x:c r="I37" s="75" t="str">
        <x:f>IF(OR(NOT(ISNUMBER('Relocation Gantt'!$C$6)),NOT(ISNUMBER(E37))),"",'Relocation Gantt'!$C$6+7*E37+IF(F37="Gate",0,6))</x:f>
      </x:c>
      <x:c r="J37" s="73" t="str">
        <x:v>26,29</x:v>
      </x:c>
      <x:c r="K37" s="73" t="str">
        <x:v>Keys, meters, condition and acceptance evidence closed</x:v>
      </x:c>
      <x:c r="L37" s="73" t="str">
        <x:v>81-90</x:v>
      </x:c>
      <x:c r="M37" s="73" t="str">
        <x:v>48</x:v>
      </x:c>
      <x:c r="N37" s="73" t="str">
        <x:v>Planned</x:v>
      </x:c>
      <x:c r="O37" s="73" t="str">
        <x:v>Illustrative; replace with project-specific dates.</x:v>
      </x:c>
    </x:row>
    <x:row r="38" ht="76" customHeight="1">
      <x:c r="A38" s="69" t="n">
        <x:v>31</x:v>
      </x:c>
      <x:c r="B38" s="72" t="str">
        <x:v>Actual costs, reimbursements and closeout</x:v>
      </x:c>
      <x:c r="C38" s="72" t="str">
        <x:v>Finance + move PM</x:v>
      </x:c>
      <x:c r="D38" s="72" t="n">
        <x:v>4</x:v>
      </x:c>
      <x:c r="E38" s="72" t="n">
        <x:v>8</x:v>
      </x:c>
      <x:c r="F38" s="72" t="str">
        <x:v>Work</x:v>
      </x:c>
      <x:c r="G38" s="69" t="n">
        <x:f>IF(OR(NOT(ISNUMBER(D38)),NOT(ISNUMBER(E38)),E38&lt;D38,AND(F38="Gate",D38&lt;&gt;E38)),"Check weeks",IF(F38="Gate",0,E38-D38+1))</x:f>
        <x:v>5</x:v>
      </x:c>
      <x:c r="H38" s="74" t="str">
        <x:f>IF(OR(NOT(ISNUMBER('Relocation Gantt'!$C$6)),NOT(ISNUMBER(D38))),"",'Relocation Gantt'!$C$6+7*D38)</x:f>
      </x:c>
      <x:c r="I38" s="74" t="str">
        <x:f>IF(OR(NOT(ISNUMBER('Relocation Gantt'!$C$6)),NOT(ISNUMBER(E38))),"",'Relocation Gantt'!$C$6+7*E38+IF(F38="Gate",0,6))</x:f>
      </x:c>
      <x:c r="J38" s="72" t="str">
        <x:v>28,30</x:v>
      </x:c>
      <x:c r="K38" s="72" t="str">
        <x:v>Invoices, offsets, claims and actual results reconciled</x:v>
      </x:c>
      <x:c r="L38" s="72" t="str">
        <x:v>121-130</x:v>
      </x:c>
      <x:c r="M38" s="72" t="str">
        <x:v>35,47-50</x:v>
      </x:c>
      <x:c r="N38" s="72" t="str">
        <x:v>Planned</x:v>
      </x:c>
      <x:c r="O38" s="72" t="str">
        <x:v>Illustrative; replace with project-specific dates.</x:v>
      </x:c>
    </x:row>
    <x:row r="39" ht="76" customHeight="1">
      <x:c r="A39" s="71" t="n">
        <x:v>32</x:v>
      </x:c>
      <x:c r="B39" s="73" t="str">
        <x:v>Dual occupancy - illustrative exposure window</x:v>
      </x:c>
      <x:c r="C39" s="73" t="str">
        <x:v>Finance + broker</x:v>
      </x:c>
      <x:c r="D39" s="73" t="n">
        <x:v>-13</x:v>
      </x:c>
      <x:c r="E39" s="73" t="n">
        <x:v>7</x:v>
      </x:c>
      <x:c r="F39" s="73" t="str">
        <x:v>Work</x:v>
      </x:c>
      <x:c r="G39" s="71" t="n">
        <x:f>IF(OR(NOT(ISNUMBER(D39)),NOT(ISNUMBER(E39)),E39&lt;D39,AND(F39="Gate",D39&lt;&gt;E39)),"Check weeks",IF(F39="Gate",0,E39-D39+1))</x:f>
        <x:v>21</x:v>
      </x:c>
      <x:c r="H39" s="75" t="str">
        <x:f>IF(OR(NOT(ISNUMBER('Relocation Gantt'!$C$6)),NOT(ISNUMBER(D39))),"",'Relocation Gantt'!$C$6+7*D39)</x:f>
      </x:c>
      <x:c r="I39" s="75" t="str">
        <x:f>IF(OR(NOT(ISNUMBER('Relocation Gantt'!$C$6)),NOT(ISNUMBER(E39))),"",'Relocation Gantt'!$C$6+7*E39+IF(F39="Gate",0,6))</x:f>
      </x:c>
      <x:c r="J39" s="73" t="str">
        <x:v>4,30</x:v>
      </x:c>
      <x:c r="K39" s="73" t="str">
        <x:v>Use actual access and surrender dates for overlap</x:v>
      </x:c>
      <x:c r="L39" s="73" t="str">
        <x:v>101</x:v>
      </x:c>
      <x:c r="M39" s="73" t="str">
        <x:v>35,48-50</x:v>
      </x:c>
      <x:c r="N39" s="73" t="str">
        <x:v>Planned</x:v>
      </x:c>
      <x:c r="O39" s="73" t="str">
        <x:v>Illustrative; replace with project-specific dates.</x:v>
      </x:c>
    </x:row>
  </x:sheetData>
  <x:mergeCells>
    <x:mergeCell ref="A1:O1"/>
    <x:mergeCell ref="A3:O3"/>
    <x:mergeCell ref="A4:O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8202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6" max="6" width="3" hidden="0" customWidth="1"/>
    <x:col min="3" max="3" width="54" hidden="0" customWidth="1"/>
    <x:col min="4" max="4" width="23" hidden="0" customWidth="1"/>
    <x:col min="5" max="5" width="59" hidden="0" customWidth="1"/>
    <x:col min="7" max="7" width="54" hidden="0" customWidth="1"/>
    <x:col min="8" max="8" width="23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3" hidden="0" customWidth="1"/>
  </x:cols>
  <x:sheetData>
    <x:row r="1">
      <x:c r="A1" s="42"/>
      <x:c r="B1" s="42"/>
      <x:c r="C1" s="42"/>
      <x:c r="D1" s="42"/>
      <x:c r="E1" s="42"/>
      <x:c r="F1" s="42"/>
      <x:c r="G1" s="42"/>
      <x:c r="H1" s="42"/>
      <x:c r="I1" s="42"/>
      <x:c r="J1" s="42"/>
      <x:c r="K1" s="42"/>
      <x:c r="L1" s="42"/>
      <x:c r="M1" s="42"/>
    </x:row>
    <x:row r="2">
      <x:c r="A2" s="42"/>
      <x:c r="B2" s="42"/>
      <x:c r="C2" s="76" t="str">
        <x:v>Industrial relocation decision model</x:v>
      </x:c>
      <x:c r="D2" s="42"/>
      <x:c r="E2" s="42"/>
      <x:c r="F2" s="42"/>
      <x:c r="G2" s="42"/>
      <x:c r="H2" s="42"/>
      <x:c r="I2" s="42"/>
      <x:c r="J2" s="42"/>
      <x:c r="K2" s="42"/>
      <x:c r="L2" s="42"/>
      <x:c r="M2" s="42"/>
    </x:row>
    <x:row r="3">
      <x:c r="A3" s="42"/>
      <x:c r="B3" s="42"/>
      <x:c r="C3" s="77" t="str">
        <x:v>Simple, undiscounted screening. Inputs below start with an illustrative example, not Southern California prices.</x:v>
      </x:c>
      <x:c r="D3" s="42"/>
      <x:c r="E3" s="42"/>
      <x:c r="F3" s="42"/>
      <x:c r="G3" s="42"/>
      <x:c r="H3" s="42"/>
      <x:c r="I3" s="42"/>
      <x:c r="J3" s="42"/>
      <x:c r="K3" s="42"/>
      <x:c r="L3" s="42"/>
      <x:c r="M3" s="42"/>
    </x:row>
    <x:row r="4">
      <x:c r="A4" s="42"/>
      <x:c r="B4" s="42"/>
      <x:c r="C4" s="42"/>
      <x:c r="D4" s="42"/>
      <x:c r="E4" s="42"/>
      <x:c r="F4" s="42"/>
      <x:c r="G4" s="42"/>
      <x:c r="H4" s="42"/>
      <x:c r="I4" s="42"/>
      <x:c r="J4" s="42"/>
      <x:c r="K4" s="42"/>
      <x:c r="L4" s="42"/>
      <x:c r="M4" s="42"/>
    </x:row>
    <x:row r="5">
      <x:c r="A5" s="42"/>
      <x:c r="B5" s="42"/>
      <x:c r="C5" s="42" t="str">
        <x:v>Cost source (1 = illustrative inputs; 2 = entered schedule)</x:v>
      </x:c>
      <x:c r="D5" s="83" t="n">
        <x:v>1</x:v>
      </x:c>
      <x:c r="E5" s="42"/>
      <x:c r="F5" s="42"/>
      <x:c r="G5" s="42"/>
      <x:c r="H5" s="42"/>
      <x:c r="I5" s="42"/>
      <x:c r="J5" s="42"/>
      <x:c r="K5" s="42"/>
      <x:c r="L5" s="42"/>
      <x:c r="M5" s="42"/>
    </x:row>
    <x:row r="6">
      <x:c r="A6" s="42"/>
      <x:c r="B6" s="42"/>
      <x:c r="C6" s="42" t="str">
        <x:v>Selected cost source</x:v>
      </x:c>
      <x:c r="D6" s="29" t="str">
        <x:f>IF(D5=1,"Illustrative",IF(D5=2,"Entered schedule","Select 1 or 2"))</x:f>
        <x:v>Illustrative</x:v>
      </x:c>
      <x:c r="E6" s="42"/>
      <x:c r="F6" s="42"/>
      <x:c r="G6" s="42"/>
      <x:c r="H6" s="42"/>
      <x:c r="I6" s="42"/>
      <x:c r="J6" s="42"/>
      <x:c r="K6" s="42"/>
      <x:c r="L6" s="42"/>
      <x:c r="M6" s="42"/>
    </x:row>
    <x:row r="7">
      <x:c r="A7" s="42"/>
      <x:c r="B7" s="42"/>
      <x:c r="C7" s="42"/>
      <x:c r="D7" s="42"/>
      <x:c r="E7" s="42"/>
      <x:c r="F7" s="42"/>
      <x:c r="G7" s="42"/>
      <x:c r="H7" s="42"/>
      <x:c r="I7" s="42"/>
      <x:c r="J7" s="42"/>
      <x:c r="K7" s="42"/>
      <x:c r="L7" s="42"/>
      <x:c r="M7" s="42"/>
    </x:row>
    <x:row r="8" ht="26" customHeight="1">
      <x:c r="A8" s="42"/>
      <x:c r="B8" s="42"/>
      <x:c r="C8" s="79" t="str">
        <x:v>EDITABLE ASSUMPTIONS</x:v>
      </x:c>
      <x:c r="D8" s="79"/>
      <x:c r="E8" s="79"/>
      <x:c r="F8" s="42"/>
      <x:c r="G8" s="79" t="str">
        <x:v>DECISION RESULTS</x:v>
      </x:c>
      <x:c r="H8" s="79"/>
      <x:c r="I8" s="42"/>
      <x:c r="J8" s="42"/>
      <x:c r="K8" s="42"/>
      <x:c r="L8" s="42"/>
      <x:c r="M8" s="42"/>
    </x:row>
    <x:row r="9" ht="27" customHeight="1">
      <x:c r="A9" s="42"/>
      <x:c r="B9" s="42"/>
      <x:c r="C9" s="42" t="str">
        <x:v>Stay area (rentable SF)</x:v>
      </x:c>
      <x:c r="D9" s="84" t="n">
        <x:v>100000</x:v>
      </x:c>
      <x:c r="E9" s="80" t="str">
        <x:v>Use each alternative's actual rent area.</x:v>
      </x:c>
      <x:c r="F9" s="42"/>
      <x:c r="G9" s="42" t="str">
        <x:v>Incremental move cost ($)</x:v>
      </x:c>
      <x:c r="H9" s="92" t="n">
        <x:f>D29</x:f>
        <x:v>600000</x:v>
      </x:c>
      <x:c r="I9" s="42"/>
      <x:c r="J9" s="42"/>
      <x:c r="K9" s="42"/>
      <x:c r="L9" s="42"/>
      <x:c r="M9" s="42"/>
    </x:row>
    <x:row r="10" ht="27" customHeight="1">
      <x:c r="A10" s="42"/>
      <x:c r="B10" s="42"/>
      <x:c r="C10" s="42" t="str">
        <x:v>Move area (rentable SF)</x:v>
      </x:c>
      <x:c r="D10" s="84" t="n">
        <x:v>100000</x:v>
      </x:c>
      <x:c r="E10" s="80" t="str">
        <x:v>Capacity-equivalent buildings may need different SF.</x:v>
      </x:c>
      <x:c r="F10" s="42"/>
      <x:c r="G10" s="42" t="str">
        <x:v>Annual net saving ($/year)</x:v>
      </x:c>
      <x:c r="H10" s="92" t="n">
        <x:f>D33</x:f>
        <x:v>180000</x:v>
      </x:c>
      <x:c r="I10" s="42"/>
      <x:c r="J10" s="42"/>
      <x:c r="K10" s="42"/>
      <x:c r="L10" s="42"/>
      <x:c r="M10" s="42"/>
    </x:row>
    <x:row r="11" ht="27" customHeight="1">
      <x:c r="A11" s="42"/>
      <x:c r="B11" s="42"/>
      <x:c r="C11" s="42" t="str">
        <x:v>Stay base rent ($/SF/month)</x:v>
      </x:c>
      <x:c r="D11" s="85" t="n">
        <x:v>1.45</x:v>
      </x:c>
      <x:c r="E11" s="80" t="str">
        <x:v>Illustrative; replace with the renewal terms.</x:v>
      </x:c>
      <x:c r="F11" s="42"/>
      <x:c r="G11" s="42" t="str">
        <x:v>Simple payback (months)</x:v>
      </x:c>
      <x:c r="H11" s="93" t="n">
        <x:f>D34</x:f>
        <x:v>40</x:v>
      </x:c>
      <x:c r="I11" s="42"/>
      <x:c r="J11" s="42"/>
      <x:c r="K11" s="42"/>
      <x:c r="L11" s="42"/>
      <x:c r="M11" s="42"/>
    </x:row>
    <x:row r="12" ht="27" customHeight="1">
      <x:c r="A12" s="42"/>
      <x:c r="B12" s="42"/>
      <x:c r="C12" s="42" t="str">
        <x:v>Move base rent ($/SF/month)</x:v>
      </x:c>
      <x:c r="D12" s="85" t="n">
        <x:v>1.3</x:v>
      </x:c>
      <x:c r="E12" s="80" t="str">
        <x:v>Illustrative; replace with the competing terms.</x:v>
      </x:c>
      <x:c r="F12" s="42"/>
      <x:c r="G12" s="42" t="str">
        <x:v>Net benefit over horizon ($)</x:v>
      </x:c>
      <x:c r="H12" s="92" t="n">
        <x:f>D35</x:f>
        <x:v>300000</x:v>
      </x:c>
      <x:c r="I12" s="42"/>
      <x:c r="J12" s="42"/>
      <x:c r="K12" s="42"/>
      <x:c r="L12" s="42"/>
      <x:c r="M12" s="42"/>
    </x:row>
    <x:row r="13" ht="27" customHeight="1">
      <x:c r="A13" s="42"/>
      <x:c r="B13" s="42"/>
      <x:c r="C13" s="42" t="str">
        <x:v>Stay NNN ($/SF/month)</x:v>
      </x:c>
      <x:c r="D13" s="85" t="n">
        <x:v>0.35</x:v>
      </x:c>
      <x:c r="E13" s="80" t="str">
        <x:v>Include expenses consistently in both alternatives.</x:v>
      </x:c>
      <x:c r="F13" s="42"/>
      <x:c r="G13" s="42" t="str">
        <x:v>Required annual base saving ($/year)</x:v>
      </x:c>
      <x:c r="H13" s="92" t="n">
        <x:f>D36</x:f>
        <x:v>120000</x:v>
      </x:c>
      <x:c r="I13" s="42"/>
      <x:c r="J13" s="42"/>
      <x:c r="K13" s="42"/>
      <x:c r="L13" s="42"/>
      <x:c r="M13" s="42"/>
    </x:row>
    <x:row r="14" ht="27" customHeight="1">
      <x:c r="A14" s="42"/>
      <x:c r="B14" s="42"/>
      <x:c r="C14" s="42" t="str">
        <x:v>Move NNN ($/SF/month)</x:v>
      </x:c>
      <x:c r="D14" s="85" t="n">
        <x:v>0.35</x:v>
      </x:c>
      <x:c r="E14" s="80" t="str">
        <x:v>Illustrative; use a property-specific expense budget.</x:v>
      </x:c>
      <x:c r="F14" s="42"/>
      <x:c r="G14" s="42" t="str">
        <x:v>Equal-SF required discount ($/SF/month)</x:v>
      </x:c>
      <x:c r="H14" s="94" t="n">
        <x:f>D37</x:f>
        <x:v>0.1</x:v>
      </x:c>
      <x:c r="I14" s="42"/>
      <x:c r="J14" s="42"/>
      <x:c r="K14" s="42"/>
      <x:c r="L14" s="42"/>
      <x:c r="M14" s="42"/>
    </x:row>
    <x:row r="15" ht="27" customHeight="1">
      <x:c r="A15" s="42"/>
      <x:c r="B15" s="42"/>
      <x:c r="C15" s="42" t="str">
        <x:v>Recovery horizon (years)</x:v>
      </x:c>
      <x:c r="D15" s="86" t="n">
        <x:v>5</x:v>
      </x:c>
      <x:c r="E15" s="80" t="str">
        <x:v>Flat annual cash flow over this comparison horizon.</x:v>
      </x:c>
      <x:c r="F15" s="42"/>
      <x:c r="G15" s="42"/>
      <x:c r="H15" s="42"/>
      <x:c r="I15" s="42"/>
      <x:c r="J15" s="42"/>
      <x:c r="K15" s="42"/>
      <x:c r="L15" s="42"/>
      <x:c r="M15" s="42"/>
    </x:row>
    <x:row r="16" ht="27" customHeight="1">
      <x:c r="A16" s="42"/>
      <x:c r="B16" s="42"/>
      <x:c r="C16" s="42" t="str">
        <x:v>Other annual operating-cost increase ($/year)</x:v>
      </x:c>
      <x:c r="D16" s="87" t="n">
        <x:v>0</x:v>
      </x:c>
      <x:c r="E16" s="80" t="str">
        <x:v>Negative = operating saving; excludes base rent and NNN.</x:v>
      </x:c>
      <x:c r="F16" s="42"/>
      <x:c r="G16" s="42" t="str">
        <x:v>Scope status</x:v>
      </x:c>
      <x:c r="H16" s="42" t="str">
        <x:f>IF(D5=1,"Illustrative inputs",IF(D5=2,IF(AND(D23=0,D24=0),"Review quote completeness","Partial schedule"),"Select cost source"))</x:f>
        <x:v>Illustrative inputs</x:v>
      </x:c>
      <x:c r="I16" s="42"/>
      <x:c r="J16" s="42"/>
      <x:c r="K16" s="42"/>
      <x:c r="L16" s="42"/>
      <x:c r="M16" s="42"/>
    </x:row>
    <x:row r="17" ht="27" customHeight="1">
      <x:c r="A17" s="42"/>
      <x:c r="B17" s="42"/>
      <x:c r="C17" s="42" t="str">
        <x:v>Gross move project cost ($)</x:v>
      </x:c>
      <x:c r="D17" s="87" t="n">
        <x:v>1000000</x:v>
      </x:c>
      <x:c r="E17" s="80" t="str">
        <x:v>Illustrative: setup, transfer, exit and disruption.</x:v>
      </x:c>
      <x:c r="F17" s="42"/>
      <x:c r="G17" s="42"/>
      <x:c r="H17" s="42"/>
      <x:c r="I17" s="42"/>
      <x:c r="J17" s="42"/>
      <x:c r="K17" s="42"/>
      <x:c r="L17" s="42"/>
      <x:c r="M17" s="42"/>
    </x:row>
    <x:row r="18" ht="27" customHeight="1">
      <x:c r="A18" s="42"/>
      <x:c r="B18" s="42"/>
      <x:c r="C18" s="42" t="str">
        <x:v>Move incentives and offsets ($)</x:v>
      </x:c>
      <x:c r="D18" s="87" t="n">
        <x:v>200000</x:v>
      </x:c>
      <x:c r="E18" s="80" t="str">
        <x:v>Positive amount; subtract once from move cost.</x:v>
      </x:c>
      <x:c r="F18" s="42"/>
      <x:c r="G18" s="42" t="str">
        <x:v>n.a. means missing input, incompatible area, or no positive annual saving.</x:v>
      </x:c>
      <x:c r="H18" s="42"/>
      <x:c r="I18" s="42"/>
      <x:c r="J18" s="42"/>
      <x:c r="K18" s="42"/>
      <x:c r="L18" s="42"/>
      <x:c r="M18" s="42"/>
    </x:row>
    <x:row r="19" ht="27" customHeight="1">
      <x:c r="A19" s="42"/>
      <x:c r="B19" s="42"/>
      <x:c r="C19" s="42" t="str">
        <x:v>Net realistic stay project cost ($)</x:v>
      </x:c>
      <x:c r="D19" s="87" t="n">
        <x:v>200000</x:v>
      </x:c>
      <x:c r="E19" s="80" t="str">
        <x:v>Stay cost after its own incentives/offsets.</x:v>
      </x:c>
      <x:c r="F19" s="42"/>
      <x:c r="G19" s="42" t="str">
        <x:v>Debt service, timing, escalation, taxes and residual value need a separate model.</x:v>
      </x:c>
      <x:c r="H19" s="42"/>
      <x:c r="I19" s="42"/>
      <x:c r="J19" s="42"/>
      <x:c r="K19" s="42"/>
      <x:c r="L19" s="42"/>
      <x:c r="M19" s="42"/>
    </x:row>
    <x:row r="20" ht="27" customHeight="1">
      <x:c r="A20" s="42"/>
      <x:c r="B20" s="42"/>
      <x:c r="C20" s="42"/>
      <x:c r="D20" s="42"/>
      <x:c r="E20" s="80"/>
      <x:c r="F20" s="42"/>
      <x:c r="G20" s="42" t="str">
        <x:v>Borrowed principal does not reduce move cost. Model financing separately.</x:v>
      </x:c>
      <x:c r="H20" s="42"/>
      <x:c r="I20" s="42"/>
      <x:c r="J20" s="42"/>
      <x:c r="K20" s="42"/>
      <x:c r="L20" s="42"/>
      <x:c r="M20" s="42"/>
    </x:row>
    <x:row r="21" ht="27" customHeight="1">
      <x:c r="A21" s="42"/>
      <x:c r="B21" s="42"/>
      <x:c r="C21" s="79" t="str">
        <x:v>ENTERED SCHEDULE COVERAGE</x:v>
      </x:c>
      <x:c r="D21" s="79"/>
      <x:c r="E21" s="102"/>
      <x:c r="F21" s="42"/>
      <x:c r="G21" s="42"/>
      <x:c r="H21" s="42"/>
      <x:c r="I21" s="42"/>
      <x:c r="J21" s="42"/>
      <x:c r="K21" s="42"/>
      <x:c r="L21" s="42"/>
      <x:c r="M21" s="42"/>
    </x:row>
    <x:row r="22" ht="27" customHeight="1">
      <x:c r="A22" s="42"/>
      <x:c r="B22" s="42"/>
      <x:c r="C22" s="42" t="str">
        <x:v>Included lines with both estimates</x:v>
      </x:c>
      <x:c r="D22" s="29" t="n">
        <x:f>Overview!G25</x:f>
        <x:v>0</x:v>
      </x:c>
      <x:c r="E22" s="80"/>
      <x:c r="F22" s="42"/>
      <x:c r="G22" s="79" t="str">
        <x:v>PAYBACK SENSITIVITY (MONTHS)</x:v>
      </x:c>
      <x:c r="H22" s="79"/>
      <x:c r="I22" s="79"/>
      <x:c r="J22" s="79"/>
      <x:c r="K22" s="79"/>
      <x:c r="L22" s="79"/>
      <x:c r="M22" s="42"/>
    </x:row>
    <x:row r="23" ht="27" customHeight="1">
      <x:c r="A23" s="42"/>
      <x:c r="B23" s="42"/>
      <x:c r="C23" s="42" t="str">
        <x:v>Included lines still missing an estimate</x:v>
      </x:c>
      <x:c r="D23" s="29" t="n">
        <x:f>Overview!G26</x:f>
        <x:v>0</x:v>
      </x:c>
      <x:c r="E23" s="80"/>
      <x:c r="F23" s="42"/>
      <x:c r="G23" s="42" t="str">
        <x:v>Equal SF only. Uses the selected operating delta and NNN advantage.</x:v>
      </x:c>
      <x:c r="H23" s="42"/>
      <x:c r="I23" s="42"/>
      <x:c r="J23" s="42"/>
      <x:c r="K23" s="42"/>
      <x:c r="L23" s="42"/>
      <x:c r="M23" s="42"/>
    </x:row>
    <x:row r="24" ht="27" customHeight="1">
      <x:c r="A24" s="42"/>
      <x:c r="B24" s="42"/>
      <x:c r="C24" s="42" t="str">
        <x:v>Pending scope decisions</x:v>
      </x:c>
      <x:c r="D24" s="29" t="n">
        <x:f>COUNTIF('Cost schedule'!H8:H137,"Pending")</x:f>
        <x:v>130</x:v>
      </x:c>
      <x:c r="E24" s="80"/>
      <x:c r="F24" s="42"/>
      <x:c r="G24" s="42"/>
      <x:c r="H24" s="42"/>
      <x:c r="I24" s="42"/>
      <x:c r="J24" s="42"/>
      <x:c r="K24" s="42"/>
      <x:c r="L24" s="42"/>
      <x:c r="M24" s="42"/>
    </x:row>
    <x:row r="25" ht="27" customHeight="1">
      <x:c r="A25" s="42"/>
      <x:c r="B25" s="42"/>
      <x:c r="C25" s="42" t="str">
        <x:v>Incremental one-time cost, before reserve ($)</x:v>
      </x:c>
      <x:c r="D25" s="88" t="str">
        <x:f>IF(ISNUMBER(Overview!G29),Overview!G29,"n.a.")</x:f>
        <x:v>n.a.</x:v>
      </x:c>
      <x:c r="E25" s="80" t="str">
        <x:v>Project costs + business loss + offsets; excludes tied-up cash and reserve.</x:v>
      </x:c>
      <x:c r="F25" s="42"/>
      <x:c r="G25" s="98" t="str">
        <x:v>Incremental move cost</x:v>
      </x:c>
      <x:c r="H25" s="99" t="n">
        <x:v>0.05</x:v>
      </x:c>
      <x:c r="I25" s="99" t="n">
        <x:v>0.1</x:v>
      </x:c>
      <x:c r="J25" s="99" t="n">
        <x:v>0.15</x:v>
      </x:c>
      <x:c r="K25" s="99" t="n">
        <x:v>0.2</x:v>
      </x:c>
      <x:c r="L25" s="99" t="n">
        <x:v>0.25</x:v>
      </x:c>
      <x:c r="M25" s="42"/>
    </x:row>
    <x:row r="26" ht="27" customHeight="1">
      <x:c r="A26" s="42"/>
      <x:c r="B26" s="42"/>
      <x:c r="C26" s="42" t="str">
        <x:v>Other annual operating-cost increase ($/year)</x:v>
      </x:c>
      <x:c r="D26" s="88" t="str">
        <x:f>IF(COUNT('Cost schedule'!K120:K127)&gt;0,SUM('Cost schedule'!K120:K127),IF(COUNTIF('Cost schedule'!H120:H127,"Exclude")=8,0,"n.a."))</x:f>
        <x:v>n.a.</x:v>
      </x:c>
      <x:c r="E26" s="80" t="str">
        <x:v>Cost IDs 113-120 only; base rent and NNN use the lease inputs above.</x:v>
      </x:c>
      <x:c r="F26" s="42"/>
      <x:c r="G26" s="89" t="n">
        <x:v>400000</x:v>
      </x:c>
      <x:c r="H26" s="100" t="n">
        <x:f>IF(AND(COUNT($D$9:$D$10)=2,COUNT($D$30,$D$32)=2,$D$9&gt;0,$D$9=$D$10),IF(H$25*$D$9*12+$D$32-$D$30&gt;0,$G26/(H$25*$D$9*12+$D$32-$D$30)*12,"n.a."),"n.a.")</x:f>
        <x:v>80</x:v>
      </x:c>
      <x:c r="I26" s="100" t="n">
        <x:f>IF(AND(COUNT($D$9:$D$10)=2,COUNT($D$30,$D$32)=2,$D$9&gt;0,$D$9=$D$10),IF(I$25*$D$9*12+$D$32-$D$30&gt;0,$G26/(I$25*$D$9*12+$D$32-$D$30)*12,"n.a."),"n.a.")</x:f>
        <x:v>40</x:v>
      </x:c>
      <x:c r="J26" s="100" t="n">
        <x:f>IF(AND(COUNT($D$9:$D$10)=2,COUNT($D$30,$D$32)=2,$D$9&gt;0,$D$9=$D$10),IF(J$25*$D$9*12+$D$32-$D$30&gt;0,$G26/(J$25*$D$9*12+$D$32-$D$30)*12,"n.a."),"n.a.")</x:f>
        <x:v>26.666666666666668</x:v>
      </x:c>
      <x:c r="K26" s="100" t="n">
        <x:f>IF(AND(COUNT($D$9:$D$10)=2,COUNT($D$30,$D$32)=2,$D$9&gt;0,$D$9=$D$10),IF(K$25*$D$9*12+$D$32-$D$30&gt;0,$G26/(K$25*$D$9*12+$D$32-$D$30)*12,"n.a."),"n.a.")</x:f>
        <x:v>20</x:v>
      </x:c>
      <x:c r="L26" s="100" t="n">
        <x:f>IF(AND(COUNT($D$9:$D$10)=2,COUNT($D$30,$D$32)=2,$D$9&gt;0,$D$9=$D$10),IF(L$25*$D$9*12+$D$32-$D$30&gt;0,$G26/(L$25*$D$9*12+$D$32-$D$30)*12,"n.a."),"n.a.")</x:f>
        <x:v>16</x:v>
      </x:c>
      <x:c r="M26" s="42"/>
    </x:row>
    <x:row r="27" ht="27" customHeight="1">
      <x:c r="A27" s="42"/>
      <x:c r="B27" s="42"/>
      <x:c r="C27" s="42"/>
      <x:c r="D27" s="42"/>
      <x:c r="E27" s="80"/>
      <x:c r="F27" s="42"/>
      <x:c r="G27" s="89" t="n">
        <x:v>500000</x:v>
      </x:c>
      <x:c r="H27" s="100" t="n">
        <x:f>IF(AND(COUNT($D$9:$D$10)=2,COUNT($D$30,$D$32)=2,$D$9&gt;0,$D$9=$D$10),IF(H$25*$D$9*12+$D$32-$D$30&gt;0,$G27/(H$25*$D$9*12+$D$32-$D$30)*12,"n.a."),"n.a.")</x:f>
        <x:v>100</x:v>
      </x:c>
      <x:c r="I27" s="100" t="n">
        <x:f>IF(AND(COUNT($D$9:$D$10)=2,COUNT($D$30,$D$32)=2,$D$9&gt;0,$D$9=$D$10),IF(I$25*$D$9*12+$D$32-$D$30&gt;0,$G27/(I$25*$D$9*12+$D$32-$D$30)*12,"n.a."),"n.a.")</x:f>
        <x:v>50</x:v>
      </x:c>
      <x:c r="J27" s="100" t="n">
        <x:f>IF(AND(COUNT($D$9:$D$10)=2,COUNT($D$30,$D$32)=2,$D$9&gt;0,$D$9=$D$10),IF(J$25*$D$9*12+$D$32-$D$30&gt;0,$G27/(J$25*$D$9*12+$D$32-$D$30)*12,"n.a."),"n.a.")</x:f>
        <x:v>33.33333333333333</x:v>
      </x:c>
      <x:c r="K27" s="100" t="n">
        <x:f>IF(AND(COUNT($D$9:$D$10)=2,COUNT($D$30,$D$32)=2,$D$9&gt;0,$D$9=$D$10),IF(K$25*$D$9*12+$D$32-$D$30&gt;0,$G27/(K$25*$D$9*12+$D$32-$D$30)*12,"n.a."),"n.a.")</x:f>
        <x:v>25</x:v>
      </x:c>
      <x:c r="L27" s="100" t="n">
        <x:f>IF(AND(COUNT($D$9:$D$10)=2,COUNT($D$30,$D$32)=2,$D$9&gt;0,$D$9=$D$10),IF(L$25*$D$9*12+$D$32-$D$30&gt;0,$G27/(L$25*$D$9*12+$D$32-$D$30)*12,"n.a."),"n.a.")</x:f>
        <x:v>20</x:v>
      </x:c>
      <x:c r="M27" s="42"/>
    </x:row>
    <x:row r="28" ht="27" customHeight="1">
      <x:c r="A28" s="42"/>
      <x:c r="B28" s="42"/>
      <x:c r="C28" s="79" t="str">
        <x:v>CALCULATION</x:v>
      </x:c>
      <x:c r="D28" s="79"/>
      <x:c r="E28" s="102"/>
      <x:c r="F28" s="42"/>
      <x:c r="G28" s="89" t="n">
        <x:v>600000</x:v>
      </x:c>
      <x:c r="H28" s="100" t="n">
        <x:f>IF(AND(COUNT($D$9:$D$10)=2,COUNT($D$30,$D$32)=2,$D$9&gt;0,$D$9=$D$10),IF(H$25*$D$9*12+$D$32-$D$30&gt;0,$G28/(H$25*$D$9*12+$D$32-$D$30)*12,"n.a."),"n.a.")</x:f>
        <x:v>120</x:v>
      </x:c>
      <x:c r="I28" s="100" t="n">
        <x:f>IF(AND(COUNT($D$9:$D$10)=2,COUNT($D$30,$D$32)=2,$D$9&gt;0,$D$9=$D$10),IF(I$25*$D$9*12+$D$32-$D$30&gt;0,$G28/(I$25*$D$9*12+$D$32-$D$30)*12,"n.a."),"n.a.")</x:f>
        <x:v>60</x:v>
      </x:c>
      <x:c r="J28" s="100" t="n">
        <x:f>IF(AND(COUNT($D$9:$D$10)=2,COUNT($D$30,$D$32)=2,$D$9&gt;0,$D$9=$D$10),IF(J$25*$D$9*12+$D$32-$D$30&gt;0,$G28/(J$25*$D$9*12+$D$32-$D$30)*12,"n.a."),"n.a.")</x:f>
        <x:v>40</x:v>
      </x:c>
      <x:c r="K28" s="100" t="n">
        <x:f>IF(AND(COUNT($D$9:$D$10)=2,COUNT($D$30,$D$32)=2,$D$9&gt;0,$D$9=$D$10),IF(K$25*$D$9*12+$D$32-$D$30&gt;0,$G28/(K$25*$D$9*12+$D$32-$D$30)*12,"n.a."),"n.a.")</x:f>
        <x:v>30</x:v>
      </x:c>
      <x:c r="L28" s="100" t="n">
        <x:f>IF(AND(COUNT($D$9:$D$10)=2,COUNT($D$30,$D$32)=2,$D$9&gt;0,$D$9=$D$10),IF(L$25*$D$9*12+$D$32-$D$30&gt;0,$G28/(L$25*$D$9*12+$D$32-$D$30)*12,"n.a."),"n.a.")</x:f>
        <x:v>24</x:v>
      </x:c>
      <x:c r="M28" s="42"/>
    </x:row>
    <x:row r="29" ht="27" customHeight="1">
      <x:c r="A29" s="42"/>
      <x:c r="B29" s="42"/>
      <x:c r="C29" s="42" t="str">
        <x:v>Incremental one-time move cost ($)</x:v>
      </x:c>
      <x:c r="D29" s="89" t="n">
        <x:f>IF(D5=1,IF(COUNT(D17:D19)=3,D17-D18-D19,"n.a."),IF(D5=2,D25,"n.a."))</x:f>
        <x:v>600000</x:v>
      </x:c>
      <x:c r="E29" s="80"/>
      <x:c r="F29" s="42"/>
      <x:c r="G29" s="89" t="n">
        <x:v>700000</x:v>
      </x:c>
      <x:c r="H29" s="100" t="n">
        <x:f>IF(AND(COUNT($D$9:$D$10)=2,COUNT($D$30,$D$32)=2,$D$9&gt;0,$D$9=$D$10),IF(H$25*$D$9*12+$D$32-$D$30&gt;0,$G29/(H$25*$D$9*12+$D$32-$D$30)*12,"n.a."),"n.a.")</x:f>
        <x:v>140</x:v>
      </x:c>
      <x:c r="I29" s="100" t="n">
        <x:f>IF(AND(COUNT($D$9:$D$10)=2,COUNT($D$30,$D$32)=2,$D$9&gt;0,$D$9=$D$10),IF(I$25*$D$9*12+$D$32-$D$30&gt;0,$G29/(I$25*$D$9*12+$D$32-$D$30)*12,"n.a."),"n.a.")</x:f>
        <x:v>70</x:v>
      </x:c>
      <x:c r="J29" s="100" t="n">
        <x:f>IF(AND(COUNT($D$9:$D$10)=2,COUNT($D$30,$D$32)=2,$D$9&gt;0,$D$9=$D$10),IF(J$25*$D$9*12+$D$32-$D$30&gt;0,$G29/(J$25*$D$9*12+$D$32-$D$30)*12,"n.a."),"n.a.")</x:f>
        <x:v>46.666666666666664</x:v>
      </x:c>
      <x:c r="K29" s="100" t="n">
        <x:f>IF(AND(COUNT($D$9:$D$10)=2,COUNT($D$30,$D$32)=2,$D$9&gt;0,$D$9=$D$10),IF(K$25*$D$9*12+$D$32-$D$30&gt;0,$G29/(K$25*$D$9*12+$D$32-$D$30)*12,"n.a."),"n.a.")</x:f>
        <x:v>35</x:v>
      </x:c>
      <x:c r="L29" s="100" t="n">
        <x:f>IF(AND(COUNT($D$9:$D$10)=2,COUNT($D$30,$D$32)=2,$D$9&gt;0,$D$9=$D$10),IF(L$25*$D$9*12+$D$32-$D$30&gt;0,$G29/(L$25*$D$9*12+$D$32-$D$30)*12,"n.a."),"n.a.")</x:f>
        <x:v>28</x:v>
      </x:c>
      <x:c r="M29" s="42"/>
    </x:row>
    <x:row r="30" ht="27" customHeight="1">
      <x:c r="A30" s="42"/>
      <x:c r="B30" s="42"/>
      <x:c r="C30" s="42" t="str">
        <x:v>Annual other operating-cost increase ($/year)</x:v>
      </x:c>
      <x:c r="D30" s="89" t="n">
        <x:f>IF(D5=1,IF(ISNUMBER(D16),D16,"n.a."),IF(D5=2,D26,"n.a."))</x:f>
        <x:v>0</x:v>
      </x:c>
      <x:c r="E30" s="80"/>
      <x:c r="F30" s="42"/>
      <x:c r="G30" s="89" t="n">
        <x:v>800000</x:v>
      </x:c>
      <x:c r="H30" s="100" t="n">
        <x:f>IF(AND(COUNT($D$9:$D$10)=2,COUNT($D$30,$D$32)=2,$D$9&gt;0,$D$9=$D$10),IF(H$25*$D$9*12+$D$32-$D$30&gt;0,$G30/(H$25*$D$9*12+$D$32-$D$30)*12,"n.a."),"n.a.")</x:f>
        <x:v>160</x:v>
      </x:c>
      <x:c r="I30" s="100" t="n">
        <x:f>IF(AND(COUNT($D$9:$D$10)=2,COUNT($D$30,$D$32)=2,$D$9&gt;0,$D$9=$D$10),IF(I$25*$D$9*12+$D$32-$D$30&gt;0,$G30/(I$25*$D$9*12+$D$32-$D$30)*12,"n.a."),"n.a.")</x:f>
        <x:v>80</x:v>
      </x:c>
      <x:c r="J30" s="100" t="n">
        <x:f>IF(AND(COUNT($D$9:$D$10)=2,COUNT($D$30,$D$32)=2,$D$9&gt;0,$D$9=$D$10),IF(J$25*$D$9*12+$D$32-$D$30&gt;0,$G30/(J$25*$D$9*12+$D$32-$D$30)*12,"n.a."),"n.a.")</x:f>
        <x:v>53.333333333333336</x:v>
      </x:c>
      <x:c r="K30" s="100" t="n">
        <x:f>IF(AND(COUNT($D$9:$D$10)=2,COUNT($D$30,$D$32)=2,$D$9&gt;0,$D$9=$D$10),IF(K$25*$D$9*12+$D$32-$D$30&gt;0,$G30/(K$25*$D$9*12+$D$32-$D$30)*12,"n.a."),"n.a.")</x:f>
        <x:v>40</x:v>
      </x:c>
      <x:c r="L30" s="100" t="n">
        <x:f>IF(AND(COUNT($D$9:$D$10)=2,COUNT($D$30,$D$32)=2,$D$9&gt;0,$D$9=$D$10),IF(L$25*$D$9*12+$D$32-$D$30&gt;0,$G30/(L$25*$D$9*12+$D$32-$D$30)*12,"n.a."),"n.a.")</x:f>
        <x:v>32</x:v>
      </x:c>
      <x:c r="M30" s="42"/>
    </x:row>
    <x:row r="31" ht="27" customHeight="1">
      <x:c r="A31" s="42"/>
      <x:c r="B31" s="42"/>
      <x:c r="C31" s="42" t="str">
        <x:v>Annual base-rent saving ($/year)</x:v>
      </x:c>
      <x:c r="D31" s="89" t="n">
        <x:f>IF(AND(COUNT(D9:D12)=4,D9&gt;0,D10&gt;0,D11&gt;=0,D12&gt;=0),(D9*D11-D10*D12)*12,"n.a.")</x:f>
        <x:v>180000</x:v>
      </x:c>
      <x:c r="E31" s="80"/>
      <x:c r="F31" s="42"/>
      <x:c r="G31" s="89" t="n">
        <x:v>1000000</x:v>
      </x:c>
      <x:c r="H31" s="100" t="n">
        <x:f>IF(AND(COUNT($D$9:$D$10)=2,COUNT($D$30,$D$32)=2,$D$9&gt;0,$D$9=$D$10),IF(H$25*$D$9*12+$D$32-$D$30&gt;0,$G31/(H$25*$D$9*12+$D$32-$D$30)*12,"n.a."),"n.a.")</x:f>
        <x:v>200</x:v>
      </x:c>
      <x:c r="I31" s="100" t="n">
        <x:f>IF(AND(COUNT($D$9:$D$10)=2,COUNT($D$30,$D$32)=2,$D$9&gt;0,$D$9=$D$10),IF(I$25*$D$9*12+$D$32-$D$30&gt;0,$G31/(I$25*$D$9*12+$D$32-$D$30)*12,"n.a."),"n.a.")</x:f>
        <x:v>100</x:v>
      </x:c>
      <x:c r="J31" s="100" t="n">
        <x:f>IF(AND(COUNT($D$9:$D$10)=2,COUNT($D$30,$D$32)=2,$D$9&gt;0,$D$9=$D$10),IF(J$25*$D$9*12+$D$32-$D$30&gt;0,$G31/(J$25*$D$9*12+$D$32-$D$30)*12,"n.a."),"n.a.")</x:f>
        <x:v>66.66666666666666</x:v>
      </x:c>
      <x:c r="K31" s="100" t="n">
        <x:f>IF(AND(COUNT($D$9:$D$10)=2,COUNT($D$30,$D$32)=2,$D$9&gt;0,$D$9=$D$10),IF(K$25*$D$9*12+$D$32-$D$30&gt;0,$G31/(K$25*$D$9*12+$D$32-$D$30)*12,"n.a."),"n.a.")</x:f>
        <x:v>50</x:v>
      </x:c>
      <x:c r="L31" s="100" t="n">
        <x:f>IF(AND(COUNT($D$9:$D$10)=2,COUNT($D$30,$D$32)=2,$D$9&gt;0,$D$9=$D$10),IF(L$25*$D$9*12+$D$32-$D$30&gt;0,$G31/(L$25*$D$9*12+$D$32-$D$30)*12,"n.a."),"n.a.")</x:f>
        <x:v>40</x:v>
      </x:c>
      <x:c r="M31" s="42"/>
    </x:row>
    <x:row r="32" ht="27" customHeight="1">
      <x:c r="A32" s="42"/>
      <x:c r="B32" s="42"/>
      <x:c r="C32" s="42" t="str">
        <x:v>Annual NNN saving ($/year)</x:v>
      </x:c>
      <x:c r="D32" s="89" t="n">
        <x:f>IF(AND(COUNT(D9:D10)=2,COUNT(D13:D14)=2,D9&gt;0,D10&gt;0,D13&gt;=0,D14&gt;=0),(D9*D13-D10*D14)*12,"n.a.")</x:f>
        <x:v>0</x:v>
      </x:c>
      <x:c r="E32" s="80"/>
      <x:c r="F32" s="42"/>
      <x:c r="G32" s="42"/>
      <x:c r="H32" s="42"/>
      <x:c r="I32" s="42"/>
      <x:c r="J32" s="42"/>
      <x:c r="K32" s="42"/>
      <x:c r="L32" s="42"/>
      <x:c r="M32" s="42"/>
    </x:row>
    <x:row r="33" ht="27" customHeight="1">
      <x:c r="A33" s="42"/>
      <x:c r="B33" s="42"/>
      <x:c r="C33" s="42" t="str">
        <x:v>Annual net saving ($/year)</x:v>
      </x:c>
      <x:c r="D33" s="89" t="n">
        <x:f>IF(COUNT(D30:D32)=3,D31+D32-D30,"n.a.")</x:f>
        <x:v>180000</x:v>
      </x:c>
      <x:c r="E33" s="80"/>
      <x:c r="F33" s="42"/>
      <x:c r="G33" s="42" t="str">
        <x:v>The matrix changes upfront cost and the rent spread; other selected inputs stay fixed.</x:v>
      </x:c>
      <x:c r="H33" s="42"/>
      <x:c r="I33" s="42"/>
      <x:c r="J33" s="42"/>
      <x:c r="K33" s="42"/>
      <x:c r="L33" s="42"/>
      <x:c r="M33" s="42"/>
    </x:row>
    <x:row r="34" ht="27" customHeight="1">
      <x:c r="A34" s="42"/>
      <x:c r="B34" s="42"/>
      <x:c r="C34" s="42" t="str">
        <x:v>Simple payback (months)</x:v>
      </x:c>
      <x:c r="D34" s="90" t="n">
        <x:f>IF(COUNT(D29,D33)=2,IF(D33&gt;0,IF(D29&gt;0,D29/D33*12,0),"n.a."),"n.a.")</x:f>
        <x:v>40</x:v>
      </x:c>
      <x:c r="E34" s="80" t="str">
        <x:v>No positive annual saving = n.a.; zero means no upfront recovery is needed.</x:v>
      </x:c>
      <x:c r="F34" s="42"/>
      <x:c r="G34" s="42"/>
      <x:c r="H34" s="42"/>
      <x:c r="I34" s="42"/>
      <x:c r="J34" s="42"/>
      <x:c r="K34" s="42"/>
      <x:c r="L34" s="42"/>
      <x:c r="M34" s="42"/>
    </x:row>
    <x:row r="35" ht="27" customHeight="1">
      <x:c r="A35" s="42"/>
      <x:c r="B35" s="42"/>
      <x:c r="C35" s="42" t="str">
        <x:v>Net benefit over selected horizon ($)</x:v>
      </x:c>
      <x:c r="D35" s="89" t="n">
        <x:f>IF(AND(COUNT(D29,D33,D15)=3,D15&gt;0),D33*D15-D29,"n.a.")</x:f>
        <x:v>300000</x:v>
      </x:c>
      <x:c r="E35" s="80"/>
      <x:c r="F35" s="42"/>
      <x:c r="G35" s="101" t="str">
        <x:v>CASH AND RESERVE ARE SEPARATE</x:v>
      </x:c>
      <x:c r="H35" s="42"/>
      <x:c r="I35" s="42"/>
      <x:c r="J35" s="42"/>
      <x:c r="K35" s="42"/>
      <x:c r="L35" s="42"/>
      <x:c r="M35" s="42"/>
    </x:row>
    <x:row r="36" ht="27" customHeight="1">
      <x:c r="A36" s="42"/>
      <x:c r="B36" s="42"/>
      <x:c r="C36" s="42" t="str">
        <x:v>Required annual base-rent saving ($/year)</x:v>
      </x:c>
      <x:c r="D36" s="89" t="n">
        <x:f>IF(AND(COUNT(D29,D30,D32,D15)=4,D15&gt;0),D29/D15+D30-D32,"n.a.")</x:f>
        <x:v>120000</x:v>
      </x:c>
      <x:c r="E36" s="80"/>
      <x:c r="F36" s="42"/>
      <x:c r="G36" s="42" t="str">
        <x:v>Additional tied-up cash from entered schedule ($)</x:v>
      </x:c>
      <x:c r="H36" s="89" t="str">
        <x:f>IF(ISNUMBER(Overview!G31),Overview!G31,"n.a.")</x:f>
        <x:v>n.a.</x:v>
      </x:c>
      <x:c r="I36" s="42"/>
      <x:c r="J36" s="42"/>
      <x:c r="K36" s="42"/>
      <x:c r="L36" s="42"/>
      <x:c r="M36" s="42"/>
    </x:row>
    <x:row r="37" ht="27" customHeight="1">
      <x:c r="A37" s="42"/>
      <x:c r="B37" s="42"/>
      <x:c r="C37" s="42" t="str">
        <x:v>Required discount for equal SF ($/SF/month)</x:v>
      </x:c>
      <x:c r="D37" s="91" t="n">
        <x:f>IF(AND(ISNUMBER(D36),COUNT(D9:D10)=2,D9&gt;0,D9=D10),D36/(D9*12),"n.a.")</x:f>
        <x:v>0.1</x:v>
      </x:c>
      <x:c r="E37" s="80" t="str">
        <x:v>For different SF, use the required annual saving rather than a per-SF spread.</x:v>
      </x:c>
      <x:c r="F37" s="42"/>
      <x:c r="G37" s="42" t="str">
        <x:v>Reserve from entered schedule ($)</x:v>
      </x:c>
      <x:c r="H37" s="89" t="str">
        <x:f>IF(ISNUMBER(Overview!G32),Overview!G32,"n.a.")</x:f>
        <x:v>n.a.</x:v>
      </x:c>
      <x:c r="I37" s="42"/>
      <x:c r="J37" s="42"/>
      <x:c r="K37" s="42"/>
      <x:c r="L37" s="42"/>
      <x:c r="M37" s="42"/>
    </x:row>
    <x:row r="38">
      <x:c r="A38" s="42"/>
      <x:c r="B38" s="42"/>
      <x:c r="C38" s="42"/>
      <x:c r="D38" s="42"/>
      <x:c r="E38" s="42"/>
      <x:c r="F38" s="42"/>
      <x:c r="G38" s="42"/>
      <x:c r="H38" s="42"/>
      <x:c r="I38" s="42"/>
      <x:c r="J38" s="42"/>
      <x:c r="K38" s="42"/>
      <x:c r="L38" s="42"/>
      <x:c r="M38" s="42"/>
    </x:row>
    <x:row r="39">
      <x:c r="A39" s="42"/>
      <x:c r="B39" s="42"/>
      <x:c r="C39" s="42"/>
      <x:c r="D39" s="42"/>
      <x:c r="E39" s="42"/>
      <x:c r="F39" s="42"/>
      <x:c r="G39" s="42" t="str">
        <x:v>These balances do not enter economic payback. Build dated cash needs separately.</x:v>
      </x:c>
      <x:c r="H39" s="42"/>
      <x:c r="I39" s="42"/>
      <x:c r="J39" s="42"/>
      <x:c r="K39" s="42"/>
      <x:c r="L39" s="42"/>
      <x:c r="M39" s="42"/>
    </x:row>
    <x:row r="40">
      <x:c r="A40" s="42"/>
      <x:c r="B40" s="42"/>
      <x:c r="C40" s="101" t="str">
        <x:v>SOURCE BASIS</x:v>
      </x:c>
      <x:c r="D40" s="42"/>
      <x:c r="E40" s="42"/>
      <x:c r="F40" s="42"/>
      <x:c r="G40" s="42"/>
      <x:c r="H40" s="42"/>
      <x:c r="I40" s="42"/>
      <x:c r="J40" s="42"/>
      <x:c r="K40" s="42"/>
      <x:c r="L40" s="42"/>
      <x:c r="M40" s="42"/>
    </x:row>
    <x:row r="41">
      <x:c r="A41" s="42"/>
      <x:c r="B41" s="42"/>
      <x:c r="C41" s="80" t="str">
        <x:v>Illustrative assumptions reproduce the guide example; entered schedule amounts remain provisional until scoped and quoted.</x:v>
      </x:c>
      <x:c r="D41" s="42"/>
      <x:c r="E41" s="42"/>
      <x:c r="F41" s="42"/>
      <x:c r="G41" s="42"/>
      <x:c r="H41" s="42"/>
      <x:c r="I41" s="42"/>
      <x:c r="J41" s="42"/>
      <x:c r="K41" s="42"/>
      <x:c r="L41" s="42"/>
      <x:c r="M41" s="42"/>
    </x:row>
    <x:row r="42">
      <x:c r="A42" s="42"/>
      <x:c r="B42" s="42"/>
      <x:c r="C42" s="80" t="str">
        <x:v>Public cost references identifies priced source material and its scope. Regulatory standards alone are not price evidence.</x:v>
      </x:c>
      <x:c r="D42" s="42"/>
      <x:c r="E42" s="42"/>
      <x:c r="F42" s="42"/>
      <x:c r="G42" s="42"/>
      <x:c r="H42" s="42"/>
      <x:c r="I42" s="42"/>
      <x:c r="J42" s="42"/>
      <x:c r="K42" s="42"/>
      <x:c r="L42" s="42"/>
      <x:c r="M42" s="42"/>
    </x:row>
    <x:row r="43">
      <x:c r="A43" s="42"/>
      <x:c r="B43" s="42"/>
      <x:c r="C43" s="42"/>
      <x:c r="D43" s="42"/>
      <x:c r="E43" s="42"/>
      <x:c r="F43" s="42"/>
      <x:c r="G43" s="42"/>
      <x:c r="H43" s="42"/>
      <x:c r="I43" s="42"/>
      <x:c r="J43" s="42"/>
      <x:c r="K43" s="42"/>
      <x:c r="L43" s="42"/>
      <x:c r="M43" s="42"/>
    </x:row>
    <x:row r="44">
      <x:c r="A44" s="42"/>
      <x:c r="B44" s="42"/>
      <x:c r="C44" s="42"/>
      <x:c r="D44" s="42"/>
      <x:c r="E44" s="42"/>
      <x:c r="F44" s="42"/>
      <x:c r="G44" s="42"/>
      <x:c r="H44" s="42"/>
      <x:c r="I44" s="42"/>
      <x:c r="J44" s="42"/>
      <x:c r="K44" s="42"/>
      <x:c r="L44" s="42"/>
      <x:c r="M44" s="42"/>
    </x:row>
    <x:row r="45">
      <x:c r="A45" s="42"/>
      <x:c r="B45" s="42"/>
      <x:c r="C45" s="42"/>
      <x:c r="D45" s="42"/>
      <x:c r="E45" s="42"/>
      <x:c r="F45" s="42"/>
      <x:c r="G45" s="42"/>
      <x:c r="H45" s="42"/>
      <x:c r="I45" s="42"/>
      <x:c r="J45" s="42"/>
      <x:c r="K45" s="42"/>
      <x:c r="L45" s="42"/>
      <x:c r="M45" s="42"/>
    </x:row>
    <x:row r="46">
      <x:c r="A46" s="42"/>
      <x:c r="B46" s="42"/>
      <x:c r="C46" s="42"/>
      <x:c r="D46" s="42"/>
      <x:c r="E46" s="42"/>
      <x:c r="F46" s="42"/>
      <x:c r="G46" s="42"/>
      <x:c r="H46" s="42"/>
      <x:c r="I46" s="42"/>
      <x:c r="J46" s="42"/>
      <x:c r="K46" s="42"/>
      <x:c r="L46" s="42"/>
      <x:c r="M46" s="42"/>
    </x:row>
    <x:row r="47">
      <x:c r="A47" s="42"/>
      <x:c r="B47" s="42"/>
      <x:c r="C47" s="42"/>
      <x:c r="D47" s="42"/>
      <x:c r="E47" s="42"/>
      <x:c r="F47" s="42"/>
      <x:c r="G47" s="42"/>
      <x:c r="H47" s="42"/>
      <x:c r="I47" s="42"/>
      <x:c r="J47" s="42"/>
      <x:c r="K47" s="42"/>
      <x:c r="L47" s="42"/>
      <x:c r="M47" s="42"/>
    </x:row>
    <x:row r="48">
      <x:c r="A48" s="42"/>
      <x:c r="B48" s="42"/>
      <x:c r="C48" s="42"/>
      <x:c r="D48" s="42"/>
      <x:c r="E48" s="42"/>
      <x:c r="F48" s="42"/>
      <x:c r="G48" s="42"/>
      <x:c r="H48" s="42"/>
      <x:c r="I48" s="42"/>
      <x:c r="J48" s="42"/>
      <x:c r="K48" s="42"/>
      <x:c r="L48" s="42"/>
      <x:c r="M48" s="42"/>
    </x:row>
  </x:sheetData>
  <x:conditionalFormatting sqref="H26:L31">
    <x:cfRule type="colorScale" priority="1">
      <x:colorScale>
        <x:cfvo type="min"/>
        <x:cfvo type="percentile" val="50"/>
        <x:cfvo type="max"/>
        <x:color rgb="FFE8F0F2"/>
        <x:color rgb="FFD5E3E7"/>
        <x:color rgb="FFE6C59A"/>
      </x:colorScale>
    </x:cfRule>
  </x:conditionalFormatting>
  <x:dataValidations count="1">
    <x:dataValidation type="list" sqref="D5">
      <x:formula1>"1,2"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7" hidden="0" customWidth="1"/>
    <x:col min="2" max="2" width="12" hidden="0" customWidth="1"/>
    <x:col min="3" max="3" width="29" hidden="0" customWidth="1"/>
    <x:col min="4" max="4" width="52" hidden="0" customWidth="1"/>
    <x:col min="5" max="5" width="17" hidden="0" customWidth="1"/>
    <x:col min="6" max="6" width="17" hidden="0" customWidth="1"/>
    <x:col min="7" max="7" width="26" hidden="0" customWidth="1"/>
    <x:col min="8" max="8" width="25" hidden="0" customWidth="1"/>
    <x:col min="9" max="9" width="69" hidden="0" customWidth="1"/>
    <x:col min="10" max="10" width="35" hidden="0" customWidth="1"/>
    <x:col min="11" max="11" width="23" hidden="0" customWidth="1"/>
    <x:col min="12" max="12" width="17" hidden="0" customWidth="1"/>
    <x:col min="13" max="13" width="3" hidden="0" customWidth="1"/>
    <x:col min="14" max="14" width="110" hidden="0" customWidth="1"/>
  </x:cols>
  <x:sheetData>
    <x:row r="1">
      <x:c r="A1" s="76" t="str">
        <x:v>Public industrial cost references</x:v>
      </x:c>
      <x:c r="B1" s="42"/>
      <x:c r="C1" s="42"/>
      <x:c r="D1" s="42"/>
      <x:c r="E1" s="42"/>
      <x:c r="F1" s="42"/>
      <x:c r="G1" s="42"/>
      <x:c r="H1" s="42"/>
      <x:c r="I1" s="42"/>
      <x:c r="J1" s="42"/>
      <x:c r="K1" s="42"/>
      <x:c r="L1" s="42"/>
      <x:c r="M1" s="42"/>
      <x:c r="N1" s="42"/>
    </x:row>
    <x:row r="2">
      <x:c r="A2" s="42" t="str">
        <x:v>Reviewed October 1, 2026. Published fee = authority price. Vendor range = source guidance, not an independently verified SoCal average.</x:v>
      </x:c>
      <x:c r="B2" s="42"/>
      <x:c r="C2" s="42"/>
      <x:c r="D2" s="42"/>
      <x:c r="E2" s="42"/>
      <x:c r="F2" s="42"/>
      <x:c r="G2" s="42"/>
      <x:c r="H2" s="42"/>
      <x:c r="I2" s="42"/>
      <x:c r="J2" s="42"/>
      <x:c r="K2" s="42"/>
      <x:c r="L2" s="42"/>
      <x:c r="M2" s="42"/>
      <x:c r="N2" s="42"/>
    </x:row>
    <x:row r="3">
      <x:c r="A3" s="42" t="str">
        <x:v>These are scoped references, not a complete budget. A blank upper bound means the source gives no upper bound. Do not add overlapping alternatives.</x:v>
      </x:c>
      <x:c r="B3" s="42"/>
      <x:c r="C3" s="42"/>
      <x:c r="D3" s="42"/>
      <x:c r="E3" s="42"/>
      <x:c r="F3" s="42"/>
      <x:c r="G3" s="42"/>
      <x:c r="H3" s="42"/>
      <x:c r="I3" s="42"/>
      <x:c r="J3" s="42"/>
      <x:c r="K3" s="42"/>
      <x:c r="L3" s="42"/>
      <x:c r="M3" s="42"/>
      <x:c r="N3" s="42"/>
    </x:row>
    <x:row r="4">
      <x:c r="A4" s="42"/>
      <x:c r="B4" s="42"/>
      <x:c r="C4" s="42"/>
      <x:c r="D4" s="42"/>
      <x:c r="E4" s="42"/>
      <x:c r="F4" s="42"/>
      <x:c r="G4" s="42"/>
      <x:c r="H4" s="42"/>
      <x:c r="I4" s="42"/>
      <x:c r="J4" s="42"/>
      <x:c r="K4" s="42"/>
      <x:c r="L4" s="42"/>
      <x:c r="M4" s="42"/>
      <x:c r="N4" s="42"/>
    </x:row>
    <x:row r="5" ht="42" customHeight="1">
      <x:c r="A5" s="103" t="str">
        <x:v>Ref</x:v>
      </x:c>
      <x:c r="B5" s="103" t="str">
        <x:v>Cost IDs</x:v>
      </x:c>
      <x:c r="C5" s="103" t="str">
        <x:v>Geography</x:v>
      </x:c>
      <x:c r="D5" s="103" t="str">
        <x:v>Priced scope</x:v>
      </x:c>
      <x:c r="E5" s="103" t="str">
        <x:v>Low (USD)</x:v>
      </x:c>
      <x:c r="F5" s="103" t="str">
        <x:v>High (USD)</x:v>
      </x:c>
      <x:c r="G5" s="103" t="str">
        <x:v>Unit / period</x:v>
      </x:c>
      <x:c r="H5" s="103" t="str">
        <x:v>Evidence type</x:v>
      </x:c>
      <x:c r="I5" s="103" t="str">
        <x:v>Scope / limitations</x:v>
      </x:c>
      <x:c r="J5" s="103" t="str">
        <x:v>Source locator</x:v>
      </x:c>
      <x:c r="K5" s="103" t="str">
        <x:v>Effective / published</x:v>
      </x:c>
      <x:c r="L5" s="103" t="str">
        <x:v>Reviewed</x:v>
      </x:c>
      <x:c r="M5" s="42" t="str"/>
      <x:c r="N5" s="79" t="str">
        <x:v>Source URL</x:v>
      </x:c>
    </x:row>
    <x:row r="6" ht="64" customHeight="1">
      <x:c r="A6" s="107" t="str">
        <x:v>P01</x:v>
      </x:c>
      <x:c r="B6" s="107" t="str">
        <x:v>16</x:v>
      </x:c>
      <x:c r="C6" s="107" t="str">
        <x:v>SCE service territory</x:v>
      </x:c>
      <x:c r="D6" s="107" t="str">
        <x:v>Preliminary Capacity Assessment</x:v>
      </x:c>
      <x:c r="E6" s="108" t="n">
        <x:v>3000</x:v>
      </x:c>
      <x:c r="F6" s="108" t="n">
        <x:v>3000</x:v>
      </x:c>
      <x:c r="G6" s="107" t="str">
        <x:v>Per study</x:v>
      </x:c>
      <x:c r="H6" s="107" t="str">
        <x:v>Published fee</x:v>
      </x:c>
      <x:c r="I6" s="107" t="str">
        <x:v>Nonrefundable; study typically 20-30 business days after complete documents/payment. No capacity reservation or energization promise.</x:v>
      </x:c>
      <x:c r="J6" s="107" t="str">
        <x:v>Step 1.5</x:v>
      </x:c>
      <x:c r="K6" s="107" t="str">
        <x:v>Current page</x:v>
      </x:c>
      <x:c r="L6" s="107" t="str">
        <x:v>2026-10-01</x:v>
      </x:c>
      <x:c r="M6" s="105"/>
      <x:c r="N6" s="105" t="str">
        <x:v>https://www.sce.com/partners/consulting-services/power-requests</x:v>
      </x:c>
    </x:row>
    <x:row r="7" ht="64" customHeight="1">
      <x:c r="A7" s="105" t="str">
        <x:v>P02</x:v>
      </x:c>
      <x:c r="B7" s="105" t="str">
        <x:v>14</x:v>
      </x:c>
      <x:c r="C7" s="105" t="str">
        <x:v>OCFA jurisdiction</x:v>
      </x:c>
      <x:c r="D7" s="105" t="str">
        <x:v>High-piled storage code/commodity compliance</x:v>
      </x:c>
      <x:c r="E7" s="106" t="n">
        <x:v>1515</x:v>
      </x:c>
      <x:c r="F7" s="106" t="n">
        <x:v>1515</x:v>
      </x:c>
      <x:c r="G7" s="105" t="str">
        <x:v>PR330</x:v>
      </x:c>
      <x:c r="H7" s="105" t="str">
        <x:v>Published fee</x:v>
      </x:c>
      <x:c r="I7" s="105" t="str">
        <x:v>Authority fee; excludes design, rack equipment and construction. Confirm which review/inspection codes apply.</x:v>
      </x:c>
      <x:c r="J7" s="105" t="str">
        <x:v>Printed page 2, PR330</x:v>
      </x:c>
      <x:c r="K7" s="105" t="str">
        <x:v>2025-09-01</x:v>
      </x:c>
      <x:c r="L7" s="105" t="str">
        <x:v>2026-10-01</x:v>
      </x:c>
      <x:c r="M7" s="105"/>
      <x:c r="N7" s="105" t="str">
        <x:v>https://storageocfaprod001.blob.core.windows.net/blobocfaprod01/2025/06/PD-Fee-Schedule-2026.pdf</x:v>
      </x:c>
    </x:row>
    <x:row r="8" ht="64" customHeight="1">
      <x:c r="A8" s="107" t="str">
        <x:v>P03</x:v>
      </x:c>
      <x:c r="B8" s="107" t="str">
        <x:v>14</x:v>
      </x:c>
      <x:c r="C8" s="107" t="str">
        <x:v>OCFA jurisdiction</x:v>
      </x:c>
      <x:c r="D8" s="107" t="str">
        <x:v>High-piled storage inspection only</x:v>
      </x:c>
      <x:c r="E8" s="108" t="n">
        <x:v>583</x:v>
      </x:c>
      <x:c r="F8" s="108" t="n">
        <x:v>583</x:v>
      </x:c>
      <x:c r="G8" s="107" t="str">
        <x:v>PR330i</x:v>
      </x:c>
      <x:c r="H8" s="107" t="str">
        <x:v>Published fee</x:v>
      </x:c>
      <x:c r="I8" s="107" t="str">
        <x:v>Inspection-only category; do not automatically add it to PR330. Ask OCFA to determine applicable billing.</x:v>
      </x:c>
      <x:c r="J8" s="107" t="str">
        <x:v>Printed page 2, PR330i</x:v>
      </x:c>
      <x:c r="K8" s="107" t="str">
        <x:v>2025-09-01</x:v>
      </x:c>
      <x:c r="L8" s="107" t="str">
        <x:v>2026-10-01</x:v>
      </x:c>
      <x:c r="M8" s="105"/>
      <x:c r="N8" s="105" t="str">
        <x:v>https://storageocfaprod001.blob.core.windows.net/blobocfaprod01/2025/06/PD-Fee-Schedule-2026.pdf</x:v>
      </x:c>
    </x:row>
    <x:row r="9" ht="64" customHeight="1">
      <x:c r="A9" s="105" t="str">
        <x:v>P04</x:v>
      </x:c>
      <x:c r="B9" s="105" t="str">
        <x:v>14,20</x:v>
      </x:c>
      <x:c r="C9" s="105" t="str">
        <x:v>OCFA jurisdiction</x:v>
      </x:c>
      <x:c r="D9" s="105" t="str">
        <x:v>Planning/development hourly rate</x:v>
      </x:c>
      <x:c r="E9" s="106" t="n">
        <x:v>254</x:v>
      </x:c>
      <x:c r="F9" s="106" t="n">
        <x:v>254</x:v>
      </x:c>
      <x:c r="G9" s="105" t="str">
        <x:v>Per hour</x:v>
      </x:c>
      <x:c r="H9" s="105" t="str">
        <x:v>Published fee</x:v>
      </x:c>
      <x:c r="I9" s="105" t="str">
        <x:v>Only for work billed hourly under the schedule; not a contractor labor rate.</x:v>
      </x:c>
      <x:c r="J9" s="105" t="str">
        <x:v>Printed page 1, hourly rate</x:v>
      </x:c>
      <x:c r="K9" s="105" t="str">
        <x:v>2025-09-01</x:v>
      </x:c>
      <x:c r="L9" s="105" t="str">
        <x:v>2026-10-01</x:v>
      </x:c>
      <x:c r="M9" s="105"/>
      <x:c r="N9" s="105" t="str">
        <x:v>https://storageocfaprod001.blob.core.windows.net/blobocfaprod01/2025/06/PD-Fee-Schedule-2026.pdf</x:v>
      </x:c>
    </x:row>
    <x:row r="10" ht="64" customHeight="1">
      <x:c r="A10" s="107" t="str">
        <x:v>P05</x:v>
      </x:c>
      <x:c r="B10" s="107" t="str">
        <x:v>14</x:v>
      </x:c>
      <x:c r="C10" s="107" t="str">
        <x:v>Ontario, California</x:v>
      </x:c>
      <x:c r="D10" s="107" t="str">
        <x:v>High-piled plan review, 50,000-100,000 SF</x:v>
      </x:c>
      <x:c r="E10" s="108" t="n">
        <x:v>1428</x:v>
      </x:c>
      <x:c r="F10" s="108" t="n">
        <x:v>1428</x:v>
      </x:c>
      <x:c r="G10" s="107" t="str">
        <x:v>Fee 56</x:v>
      </x:c>
      <x:c r="H10" s="107" t="str">
        <x:v>Published fee</x:v>
      </x:c>
      <x:c r="I10" s="107" t="str">
        <x:v>Storage-area tier, not building rent area; plan review only. City links this schedule as its current fee schedule.</x:v>
      </x:c>
      <x:c r="J10" s="107" t="str">
        <x:v>Printed page 28, fee 56</x:v>
      </x:c>
      <x:c r="K10" s="107" t="str">
        <x:v>2026-08-22</x:v>
      </x:c>
      <x:c r="L10" s="107" t="str">
        <x:v>2026-10-01</x:v>
      </x:c>
      <x:c r="M10" s="105"/>
      <x:c r="N10" s="105" t="str">
        <x:v>https://content.ontarioca.gov/sites/default/files/2026-06/FY%202026-27%20Citywide%20Fee%20Schedule%2007.01.26.pdf</x:v>
      </x:c>
    </x:row>
    <x:row r="11" ht="64" customHeight="1">
      <x:c r="A11" s="105" t="str">
        <x:v>P06</x:v>
      </x:c>
      <x:c r="B11" s="105" t="str">
        <x:v>14</x:v>
      </x:c>
      <x:c r="C11" s="105" t="str">
        <x:v>Ontario, California</x:v>
      </x:c>
      <x:c r="D11" s="105" t="str">
        <x:v>High-piled inspection, 50,000-100,000 SF</x:v>
      </x:c>
      <x:c r="E11" s="106" t="n">
        <x:v>761</x:v>
      </x:c>
      <x:c r="F11" s="106" t="n">
        <x:v>761</x:v>
      </x:c>
      <x:c r="G11" s="105" t="str">
        <x:v>Fee 48</x:v>
      </x:c>
      <x:c r="H11" s="105" t="str">
        <x:v>Published fee</x:v>
      </x:c>
      <x:c r="I11" s="105" t="str">
        <x:v>Separate listed inspection category. Obtain an authority fee calculation for the actual scope.</x:v>
      </x:c>
      <x:c r="J11" s="105" t="str">
        <x:v>Printed page 28, fee 48</x:v>
      </x:c>
      <x:c r="K11" s="105" t="str">
        <x:v>2026-07-23</x:v>
      </x:c>
      <x:c r="L11" s="105" t="str">
        <x:v>2026-10-01</x:v>
      </x:c>
      <x:c r="M11" s="105"/>
      <x:c r="N11" s="105" t="str">
        <x:v>https://content.ontarioca.gov/sites/default/files/2026-06/FY%202026-27%20Citywide%20Fee%20Schedule%2007.01.26.pdf</x:v>
      </x:c>
    </x:row>
    <x:row r="12" ht="64" customHeight="1">
      <x:c r="A12" s="107" t="str">
        <x:v>P07</x:v>
      </x:c>
      <x:c r="B12" s="107" t="str">
        <x:v>118</x:v>
      </x:c>
      <x:c r="C12" s="107" t="str">
        <x:v>Ontario, California</x:v>
      </x:c>
      <x:c r="D12" s="107" t="str">
        <x:v>Annual high-piled permit, 50,001-100,000 SF</x:v>
      </x:c>
      <x:c r="E12" s="108" t="n">
        <x:v>396</x:v>
      </x:c>
      <x:c r="F12" s="108" t="n">
        <x:v>396</x:v>
      </x:c>
      <x:c r="G12" s="107" t="str">
        <x:v>Annual; fee 8</x:v>
      </x:c>
      <x:c r="H12" s="107" t="str">
        <x:v>Published fee</x:v>
      </x:c>
      <x:c r="I12" s="107" t="str">
        <x:v>Recurring authority fee; keep separate from one-time project costs.</x:v>
      </x:c>
      <x:c r="J12" s="107" t="str">
        <x:v>Printed page 26, fee 8</x:v>
      </x:c>
      <x:c r="K12" s="107" t="str">
        <x:v>2026-07-23</x:v>
      </x:c>
      <x:c r="L12" s="107" t="str">
        <x:v>2026-10-01</x:v>
      </x:c>
      <x:c r="M12" s="105"/>
      <x:c r="N12" s="105" t="str">
        <x:v>https://content.ontarioca.gov/sites/default/files/2026-06/FY%202026-27%20Citywide%20Fee%20Schedule%2007.01.26.pdf</x:v>
      </x:c>
    </x:row>
    <x:row r="13" ht="64" customHeight="1">
      <x:c r="A13" s="105" t="str">
        <x:v>P08</x:v>
      </x:c>
      <x:c r="B13" s="105" t="str">
        <x:v>14</x:v>
      </x:c>
      <x:c r="C13" s="105" t="str">
        <x:v>Ontario, California</x:v>
      </x:c>
      <x:c r="D13" s="105" t="str">
        <x:v>High-piled storage re-inspection</x:v>
      </x:c>
      <x:c r="E13" s="106" t="n">
        <x:v>427</x:v>
      </x:c>
      <x:c r="F13" s="106" t="n">
        <x:v>427</x:v>
      </x:c>
      <x:c r="G13" s="105" t="str">
        <x:v>Per visit; fee 51</x:v>
      </x:c>
      <x:c r="H13" s="105" t="str">
        <x:v>Published fee</x:v>
      </x:c>
      <x:c r="I13" s="105" t="str">
        <x:v>Use only if applicable; not an allowance for all projects.</x:v>
      </x:c>
      <x:c r="J13" s="105" t="str">
        <x:v>Printed page 28, fee 51</x:v>
      </x:c>
      <x:c r="K13" s="105" t="str">
        <x:v>2026-08-22</x:v>
      </x:c>
      <x:c r="L13" s="105" t="str">
        <x:v>2026-10-01</x:v>
      </x:c>
      <x:c r="M13" s="105"/>
      <x:c r="N13" s="105" t="str">
        <x:v>https://content.ontarioca.gov/sites/default/files/2026-06/FY%202026-27%20Citywide%20Fee%20Schedule%2007.01.26.pdf</x:v>
      </x:c>
    </x:row>
    <x:row r="14" ht="64" customHeight="1">
      <x:c r="A14" s="107" t="str">
        <x:v>P09</x:v>
      </x:c>
      <x:c r="B14" s="107" t="str">
        <x:v>14,20</x:v>
      </x:c>
      <x:c r="C14" s="107" t="str">
        <x:v>Ontario, California</x:v>
      </x:c>
      <x:c r="D14" s="107" t="str">
        <x:v>Additional review after two submittals</x:v>
      </x:c>
      <x:c r="E14" s="108" t="n">
        <x:v>291</x:v>
      </x:c>
      <x:c r="F14" s="108" t="n">
        <x:v>291</x:v>
      </x:c>
      <x:c r="G14" s="107" t="str">
        <x:v>Per hour; fee 62</x:v>
      </x:c>
      <x:c r="H14" s="107" t="str">
        <x:v>Published fee</x:v>
      </x:c>
      <x:c r="I14" s="107" t="str">
        <x:v>Applies to additional review category, not the original plan-review fee.</x:v>
      </x:c>
      <x:c r="J14" s="107" t="str">
        <x:v>Printed page 28, fee 62</x:v>
      </x:c>
      <x:c r="K14" s="107" t="str">
        <x:v>2026-08-22</x:v>
      </x:c>
      <x:c r="L14" s="107" t="str">
        <x:v>2026-10-01</x:v>
      </x:c>
      <x:c r="M14" s="105"/>
      <x:c r="N14" s="105" t="str">
        <x:v>https://content.ontarioca.gov/sites/default/files/2026-06/FY%202026-27%20Citywide%20Fee%20Schedule%2007.01.26.pdf</x:v>
      </x:c>
    </x:row>
    <x:row r="15" ht="64" customHeight="1">
      <x:c r="A15" s="105" t="str">
        <x:v>P10</x:v>
      </x:c>
      <x:c r="B15" s="105" t="str">
        <x:v>1-110</x:v>
      </x:c>
      <x:c r="C15" s="105" t="str">
        <x:v>Nationwide vendor; Irvine-based firm</x:v>
      </x:c>
      <x:c r="D15" s="105" t="str">
        <x:v>Local move for warehouse under 20,000 SF</x:v>
      </x:c>
      <x:c r="E15" s="106" t="n">
        <x:v>50000</x:v>
      </x:c>
      <x:c r="F15" s="106" t="n">
        <x:v>150000</x:v>
      </x:c>
      <x:c r="G15" s="105" t="str">
        <x:v>Project</x:v>
      </x:c>
      <x:c r="H15" s="105" t="str">
        <x:v>Vendor planning range</x:v>
      </x:c>
      <x:c r="I15" s="105" t="str">
        <x:v>Firm identifies PM, movers, racking and IT. Other inclusions require a scoped proposal. Not a SoCal market average.</x:v>
      </x:c>
      <x:c r="J15" s="105" t="str">
        <x:v>FAQ: relocation cost in 2026</x:v>
      </x:c>
      <x:c r="K15" s="105" t="str">
        <x:v>2026 article</x:v>
      </x:c>
      <x:c r="L15" s="105" t="str">
        <x:v>2026-10-01</x:v>
      </x:c>
      <x:c r="M15" s="105"/>
      <x:c r="N15" s="105" t="str">
        <x:v>https://relo-strategies.com/warehouse-relocation-project-management-2026/</x:v>
      </x:c>
    </x:row>
    <x:row r="16" ht="64" customHeight="1">
      <x:c r="A16" s="107" t="str">
        <x:v>P11</x:v>
      </x:c>
      <x:c r="B16" s="107" t="str">
        <x:v>1-110</x:v>
      </x:c>
      <x:c r="C16" s="107" t="str">
        <x:v>Nationwide vendor; Irvine-based firm</x:v>
      </x:c>
      <x:c r="D16" s="107" t="str">
        <x:v>Distribution center of 50,000-150,000 SF</x:v>
      </x:c>
      <x:c r="E16" s="108" t="n">
        <x:v>200000</x:v>
      </x:c>
      <x:c r="F16" s="108" t="n">
        <x:v>600000</x:v>
      </x:c>
      <x:c r="G16" s="107" t="str">
        <x:v>Project</x:v>
      </x:c>
      <x:c r="H16" s="107" t="str">
        <x:v>Vendor planning range</x:v>
      </x:c>
      <x:c r="I16" s="107" t="str">
        <x:v>Public scope is not fully itemized. Do not assume utility upgrades, construction or business loss are included.</x:v>
      </x:c>
      <x:c r="J16" s="107" t="str">
        <x:v>FAQ: relocation cost in 2026</x:v>
      </x:c>
      <x:c r="K16" s="107" t="str">
        <x:v>2026 article</x:v>
      </x:c>
      <x:c r="L16" s="107" t="str">
        <x:v>2026-10-01</x:v>
      </x:c>
      <x:c r="M16" s="105"/>
      <x:c r="N16" s="105" t="str">
        <x:v>https://relo-strategies.com/warehouse-relocation-project-management-2026/</x:v>
      </x:c>
    </x:row>
    <x:row r="17" ht="64" customHeight="1">
      <x:c r="A17" s="105" t="str">
        <x:v>P12</x:v>
      </x:c>
      <x:c r="B17" s="105" t="str">
        <x:v>1-110</x:v>
      </x:c>
      <x:c r="C17" s="105" t="str">
        <x:v>Nationwide vendor; Irvine-based firm</x:v>
      </x:c>
      <x:c r="D17" s="105" t="str">
        <x:v>Large 3PL or multi-site consolidation</x:v>
      </x:c>
      <x:c r="E17" s="106" t="n">
        <x:v>1000000</x:v>
      </x:c>
      <x:c r="F17" s="106"/>
      <x:c r="G17" s="105" t="str">
        <x:v>Project; and above</x:v>
      </x:c>
      <x:c r="H17" s="105" t="str">
        <x:v>Vendor planning range</x:v>
      </x:c>
      <x:c r="I17" s="105" t="str">
        <x:v>No published upper bound or complete scope. Use only to frame the need for a detailed estimate.</x:v>
      </x:c>
      <x:c r="J17" s="105" t="str">
        <x:v>FAQ: relocation cost in 2026</x:v>
      </x:c>
      <x:c r="K17" s="105" t="str">
        <x:v>2026 article</x:v>
      </x:c>
      <x:c r="L17" s="105" t="str">
        <x:v>2026-10-01</x:v>
      </x:c>
      <x:c r="M17" s="105"/>
      <x:c r="N17" s="105" t="str">
        <x:v>https://relo-strategies.com/warehouse-relocation-project-management-2026/</x:v>
      </x:c>
    </x:row>
    <x:row r="18" ht="64" customHeight="1">
      <x:c r="A18" s="107" t="str">
        <x:v>P13</x:v>
      </x:c>
      <x:c r="B18" s="107" t="str">
        <x:v>41</x:v>
      </x:c>
      <x:c r="C18" s="107" t="str">
        <x:v>General US vendor guidance</x:v>
      </x:c>
      <x:c r="D18" s="107" t="str">
        <x:v>Selective pallet rack, material only</x:v>
      </x:c>
      <x:c r="E18" s="108" t="n">
        <x:v>40</x:v>
      </x:c>
      <x:c r="F18" s="108" t="n">
        <x:v>150</x:v>
      </x:c>
      <x:c r="G18" s="107" t="str">
        <x:v>Per pallet position</x:v>
      </x:c>
      <x:c r="H18" s="107" t="str">
        <x:v>Vendor planning range</x:v>
      </x:c>
      <x:c r="I18" s="107" t="str">
        <x:v>Not a local quote. Height, capacity, configuration and seismic requirements change price; installation is separate.</x:v>
      </x:c>
      <x:c r="J18" s="107" t="str">
        <x:v>Cost per pallet position</x:v>
      </x:c>
      <x:c r="K18" s="107" t="str">
        <x:v>Undated</x:v>
      </x:c>
      <x:c r="L18" s="107" t="str">
        <x:v>2026-10-01</x:v>
      </x:c>
      <x:c r="M18" s="105"/>
      <x:c r="N18" s="105" t="str">
        <x:v>https://www.atlaspalletsllc.com/how-much-does-pallet-racking-cost</x:v>
      </x:c>
    </x:row>
    <x:row r="19" ht="64" customHeight="1">
      <x:c r="A19" s="105" t="str">
        <x:v>P14</x:v>
      </x:c>
      <x:c r="B19" s="105" t="str">
        <x:v>41,42</x:v>
      </x:c>
      <x:c r="C19" s="105" t="str">
        <x:v>General US vendor guidance</x:v>
      </x:c>
      <x:c r="D19" s="105" t="str">
        <x:v>Selective pallet rack, material and labor</x:v>
      </x:c>
      <x:c r="E19" s="106" t="n">
        <x:v>75</x:v>
      </x:c>
      <x:c r="F19" s="106" t="n">
        <x:v>200</x:v>
      </x:c>
      <x:c r="G19" s="105" t="str">
        <x:v>Per pallet position</x:v>
      </x:c>
      <x:c r="H19" s="105" t="str">
        <x:v>Vendor planning range</x:v>
      </x:c>
      <x:c r="I19" s="105" t="str">
        <x:v>Alternative to material-only pricing, not an additional cost. Verify drawings, freight, tax, engineering and permit scope.</x:v>
      </x:c>
      <x:c r="J19" s="105" t="str">
        <x:v>Installed cost</x:v>
      </x:c>
      <x:c r="K19" s="105" t="str">
        <x:v>Undated</x:v>
      </x:c>
      <x:c r="L19" s="105" t="str">
        <x:v>2026-10-01</x:v>
      </x:c>
      <x:c r="M19" s="105"/>
      <x:c r="N19" s="105" t="str">
        <x:v>https://www.atlaspalletsllc.com/how-much-does-pallet-racking-cost</x:v>
      </x:c>
    </x:row>
    <x:row r="20">
      <x:c r="A20" s="42"/>
      <x:c r="B20" s="42"/>
      <x:c r="C20" s="42"/>
      <x:c r="D20" s="42"/>
      <x:c r="E20" s="42"/>
      <x:c r="F20" s="42"/>
      <x:c r="G20" s="42"/>
      <x:c r="H20" s="42"/>
      <x:c r="I20" s="42"/>
      <x:c r="J20" s="42"/>
      <x:c r="K20" s="42"/>
      <x:c r="L20" s="42"/>
      <x:c r="M20" s="42"/>
      <x:c r="N20" s="42"/>
    </x:row>
    <x:row r="21">
      <x:c r="A21" s="42"/>
      <x:c r="B21" s="42"/>
      <x:c r="C21" s="42"/>
      <x:c r="D21" s="42"/>
      <x:c r="E21" s="42"/>
      <x:c r="F21" s="42"/>
      <x:c r="G21" s="42"/>
      <x:c r="H21" s="42"/>
      <x:c r="I21" s="42"/>
      <x:c r="J21" s="42"/>
      <x:c r="K21" s="42"/>
      <x:c r="L21" s="42"/>
      <x:c r="M21" s="42"/>
      <x:c r="N21" s="42"/>
    </x:row>
    <x:row r="22">
      <x:c r="A22" s="42"/>
      <x:c r="B22" s="42"/>
      <x:c r="C22" s="42"/>
      <x:c r="D22" s="42"/>
      <x:c r="E22" s="42"/>
      <x:c r="F22" s="42"/>
      <x:c r="G22" s="42"/>
      <x:c r="H22" s="42"/>
      <x:c r="I22" s="42"/>
      <x:c r="J22" s="42"/>
      <x:c r="K22" s="42"/>
      <x:c r="L22" s="42"/>
      <x:c r="M22" s="42"/>
      <x:c r="N22" s="42"/>
    </x:row>
  </x:sheetData>
  <x:pageMargins left="0.7" right="0.7" top="0.75" bottom="0.75" header="0.3" footer="0.3"/>
</x:worksheet>
</file>